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Projekty\2024\23034 - Břeclav - ZZS JMK\vypracování\vnitřky\EDIT\"/>
    </mc:Choice>
  </mc:AlternateContent>
  <xr:revisionPtr revIDLastSave="0" documentId="13_ncr:1_{60D44C06-3149-422B-B950-730EF6482F12}" xr6:coauthVersionLast="47" xr6:coauthVersionMax="47" xr10:uidLastSave="{00000000-0000-0000-0000-000000000000}"/>
  <bookViews>
    <workbookView xWindow="26040" yWindow="2325" windowWidth="16905" windowHeight="15345" xr2:uid="{00000000-000D-0000-FFFF-FFFF00000000}"/>
  </bookViews>
  <sheets>
    <sheet name="Rozbor" sheetId="5" r:id="rId1"/>
    <sheet name="Výp.1TBB1" sheetId="3" r:id="rId2"/>
    <sheet name="Výp.1TBB2" sheetId="7" r:id="rId3"/>
    <sheet name="Výp.2TBB2" sheetId="6" r:id="rId4"/>
  </sheets>
  <definedNames>
    <definedName name="_xlnm.Print_Titles" localSheetId="0">Rozbor!$1:$1</definedName>
    <definedName name="_xlnm.Print_Titles" localSheetId="1">Výp.1TBB1!$1:$1</definedName>
    <definedName name="_xlnm.Print_Titles" localSheetId="2">Výp.1TBB2!$1:$1</definedName>
    <definedName name="_xlnm.Print_Titles" localSheetId="3">Výp.2TBB2!$1:$1</definedName>
    <definedName name="_xlnm.Print_Area" localSheetId="0">Rozbor!$A$1:$F$48</definedName>
    <definedName name="_xlnm.Print_Area" localSheetId="1">Výp.1TBB1!$A$1:$F$118</definedName>
    <definedName name="_xlnm.Print_Area" localSheetId="2">Výp.1TBB2!$A$1:$F$118</definedName>
    <definedName name="_xlnm.Print_Area" localSheetId="3">Výp.2TBB2!$A$1:$F$139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0" i="6" l="1"/>
  <c r="E121" i="6"/>
  <c r="E113" i="7"/>
  <c r="E104" i="7"/>
  <c r="E63" i="7"/>
  <c r="E71" i="7" s="1"/>
  <c r="E60" i="7"/>
  <c r="E57" i="7"/>
  <c r="E59" i="7" s="1"/>
  <c r="E111" i="7" s="1"/>
  <c r="E53" i="7"/>
  <c r="E54" i="7" s="1"/>
  <c r="E48" i="7"/>
  <c r="E50" i="7" s="1"/>
  <c r="E104" i="6"/>
  <c r="E63" i="6"/>
  <c r="E71" i="6" s="1"/>
  <c r="E60" i="6"/>
  <c r="E113" i="6" s="1"/>
  <c r="E57" i="6"/>
  <c r="E59" i="6" s="1"/>
  <c r="E53" i="6"/>
  <c r="E54" i="6" s="1"/>
  <c r="D92" i="6" s="1"/>
  <c r="E92" i="6" s="1"/>
  <c r="E48" i="6"/>
  <c r="E51" i="6" s="1"/>
  <c r="E106" i="6" l="1"/>
  <c r="E123" i="6"/>
  <c r="E111" i="6"/>
  <c r="E128" i="6"/>
  <c r="E50" i="6"/>
  <c r="D92" i="7"/>
  <c r="E92" i="7" s="1"/>
  <c r="D91" i="7"/>
  <c r="E91" i="7" s="1"/>
  <c r="E105" i="7"/>
  <c r="D93" i="7"/>
  <c r="E93" i="7" s="1"/>
  <c r="E51" i="7"/>
  <c r="D91" i="6"/>
  <c r="E91" i="6" s="1"/>
  <c r="D94" i="6"/>
  <c r="E94" i="6" s="1"/>
  <c r="D95" i="6"/>
  <c r="E95" i="6" s="1"/>
  <c r="E104" i="3"/>
  <c r="E57" i="3"/>
  <c r="E59" i="3" s="1"/>
  <c r="E111" i="3" s="1"/>
  <c r="E53" i="3"/>
  <c r="E63" i="3"/>
  <c r="E71" i="3" s="1"/>
  <c r="E60" i="3"/>
  <c r="E48" i="3"/>
  <c r="E105" i="6" l="1"/>
  <c r="D93" i="6"/>
  <c r="E93" i="6" s="1"/>
  <c r="E122" i="6"/>
  <c r="E106" i="7"/>
  <c r="D95" i="7"/>
  <c r="E95" i="7" s="1"/>
  <c r="D94" i="7"/>
  <c r="E94" i="7" s="1"/>
  <c r="E113" i="3"/>
  <c r="E54" i="3"/>
  <c r="E50" i="3"/>
  <c r="E51" i="3"/>
  <c r="D92" i="3" l="1"/>
  <c r="E92" i="3" s="1"/>
  <c r="D91" i="3"/>
  <c r="E91" i="3" s="1"/>
  <c r="E106" i="3"/>
  <c r="D94" i="3"/>
  <c r="E94" i="3" s="1"/>
  <c r="D95" i="3"/>
  <c r="E95" i="3" s="1"/>
  <c r="D93" i="3"/>
  <c r="E93" i="3" s="1"/>
  <c r="E105" i="3"/>
</calcChain>
</file>

<file path=xl/sharedStrings.xml><?xml version="1.0" encoding="utf-8"?>
<sst xmlns="http://schemas.openxmlformats.org/spreadsheetml/2006/main" count="706" uniqueCount="202">
  <si>
    <t>Bezpečnost:</t>
  </si>
  <si>
    <t>Typ panelu:</t>
  </si>
  <si>
    <t>W</t>
  </si>
  <si>
    <t>V</t>
  </si>
  <si>
    <t>A</t>
  </si>
  <si>
    <t>Module Efficiency:</t>
  </si>
  <si>
    <t>%</t>
  </si>
  <si>
    <t>Maximum Series Fuse Rating:</t>
  </si>
  <si>
    <t>Power Tolerance:</t>
  </si>
  <si>
    <t>Maximum Systém Voltage:</t>
  </si>
  <si>
    <t>Vstupní údaje PV modulu:</t>
  </si>
  <si>
    <t>Operating Temperature:</t>
  </si>
  <si>
    <t xml:space="preserve"> -40; +85</t>
  </si>
  <si>
    <t>°C</t>
  </si>
  <si>
    <t>napětí DC části</t>
  </si>
  <si>
    <t>do 150 V</t>
  </si>
  <si>
    <t>do 300 V</t>
  </si>
  <si>
    <t>do 600 V</t>
  </si>
  <si>
    <t>do 1000 V</t>
  </si>
  <si>
    <t>do 1500 V</t>
  </si>
  <si>
    <r>
      <t>1,5 kV</t>
    </r>
    <r>
      <rPr>
        <vertAlign val="subscript"/>
        <sz val="11"/>
        <color theme="1"/>
        <rFont val="Calibri"/>
        <family val="2"/>
        <charset val="238"/>
        <scheme val="minor"/>
      </rPr>
      <t>imp</t>
    </r>
  </si>
  <si>
    <r>
      <t>2,5 kV</t>
    </r>
    <r>
      <rPr>
        <vertAlign val="subscript"/>
        <sz val="11"/>
        <color theme="1"/>
        <rFont val="Calibri"/>
        <family val="2"/>
        <charset val="238"/>
        <scheme val="minor"/>
      </rPr>
      <t>imp</t>
    </r>
  </si>
  <si>
    <r>
      <t>4 kV</t>
    </r>
    <r>
      <rPr>
        <vertAlign val="subscript"/>
        <sz val="11"/>
        <color theme="1"/>
        <rFont val="Calibri"/>
        <family val="2"/>
        <charset val="238"/>
        <scheme val="minor"/>
      </rPr>
      <t>imp</t>
    </r>
  </si>
  <si>
    <r>
      <t>6 kV</t>
    </r>
    <r>
      <rPr>
        <vertAlign val="subscript"/>
        <sz val="11"/>
        <color theme="1"/>
        <rFont val="Calibri"/>
        <family val="2"/>
        <charset val="238"/>
        <scheme val="minor"/>
      </rPr>
      <t>imp</t>
    </r>
  </si>
  <si>
    <r>
      <t>8 kV</t>
    </r>
    <r>
      <rPr>
        <vertAlign val="subscript"/>
        <sz val="11"/>
        <color theme="1"/>
        <rFont val="Calibri"/>
        <family val="2"/>
        <charset val="238"/>
        <scheme val="minor"/>
      </rPr>
      <t>imp</t>
    </r>
  </si>
  <si>
    <r>
      <t>12 kV</t>
    </r>
    <r>
      <rPr>
        <vertAlign val="subscript"/>
        <sz val="11"/>
        <color theme="1"/>
        <rFont val="Calibri"/>
        <family val="2"/>
        <charset val="238"/>
        <scheme val="minor"/>
      </rPr>
      <t>imp</t>
    </r>
  </si>
  <si>
    <r>
      <t>základní izolace</t>
    </r>
    <r>
      <rPr>
        <vertAlign val="superscript"/>
        <sz val="11"/>
        <color theme="1"/>
        <rFont val="Calibri"/>
        <family val="2"/>
        <charset val="238"/>
        <scheme val="minor"/>
      </rPr>
      <t>1)</t>
    </r>
  </si>
  <si>
    <r>
      <t>zesílená izolace</t>
    </r>
    <r>
      <rPr>
        <vertAlign val="superscript"/>
        <sz val="11"/>
        <color theme="1"/>
        <rFont val="Calibri"/>
        <family val="2"/>
        <charset val="238"/>
        <scheme val="minor"/>
      </rPr>
      <t>2)</t>
    </r>
  </si>
  <si>
    <r>
      <rPr>
        <vertAlign val="superscript"/>
        <sz val="11"/>
        <color theme="1"/>
        <rFont val="Calibri"/>
        <family val="2"/>
        <charset val="238"/>
        <scheme val="minor"/>
      </rPr>
      <t>1)</t>
    </r>
    <r>
      <rPr>
        <sz val="11"/>
        <color theme="1"/>
        <rFont val="Calibri"/>
        <family val="2"/>
        <charset val="238"/>
        <scheme val="minor"/>
      </rPr>
      <t xml:space="preserve"> Základní izolace - EN 60664-1, tabulka F.1, kategorie přepětí II</t>
    </r>
  </si>
  <si>
    <r>
      <rPr>
        <vertAlign val="superscript"/>
        <sz val="11"/>
        <color theme="1"/>
        <rFont val="Calibri"/>
        <family val="2"/>
        <charset val="238"/>
        <scheme val="minor"/>
      </rPr>
      <t>2)</t>
    </r>
    <r>
      <rPr>
        <sz val="11"/>
        <color theme="1"/>
        <rFont val="Calibri"/>
        <family val="2"/>
        <charset val="238"/>
        <scheme val="minor"/>
      </rPr>
      <t xml:space="preserve"> Zesílená izolace - EN 60664-1, článek 5.4.3, kategorie přepětí II</t>
    </r>
  </si>
  <si>
    <t>Přednostně se používají rozváděče kovové, které minimalizují riziko požáru.</t>
  </si>
  <si>
    <t>Související normy k DC komponentům:</t>
  </si>
  <si>
    <t>ČSN EN IEC 61730-1 ed. 2</t>
  </si>
  <si>
    <t>PV moduly:</t>
  </si>
  <si>
    <t>Kabely:</t>
  </si>
  <si>
    <t>ČSN EN 50618, ČSN IEC 62390</t>
  </si>
  <si>
    <t>Konektory:</t>
  </si>
  <si>
    <t>ČSN EN 62852</t>
  </si>
  <si>
    <t>Rozváděče:</t>
  </si>
  <si>
    <t>ČSN EN IEC 61439-2 ed. 3 (příloha DD)</t>
  </si>
  <si>
    <t>Pojistky:</t>
  </si>
  <si>
    <t>ČSN EN 60269-6</t>
  </si>
  <si>
    <t>Jističe:</t>
  </si>
  <si>
    <t>ČSN EN 60947-2 ed. 4 (příloha P)</t>
  </si>
  <si>
    <t>Spínače, odpínače, přepínače:</t>
  </si>
  <si>
    <t>ČSN EN IEC 60947-3 ed. 4 (příloha M)</t>
  </si>
  <si>
    <t>Stykače:</t>
  </si>
  <si>
    <t>ČSN EN IEC 60947-4-1 ed. 4 (příloha M)</t>
  </si>
  <si>
    <t>Střídače:</t>
  </si>
  <si>
    <t>ČSN EN 62109-2</t>
  </si>
  <si>
    <t>SPD:</t>
  </si>
  <si>
    <t>ČSN EN 61643-31</t>
  </si>
  <si>
    <t>Dle normy IEC 62548 se v PV instalacích barevné rozlišování vodičů nevyžaduje.</t>
  </si>
  <si>
    <t>Maximum power at STC / maximální výkon</t>
  </si>
  <si>
    <t>Open-Circuit voltage / maximální napětí naprázdno</t>
  </si>
  <si>
    <t>Optimum Operating Voltage / napětí maximálního výkonu</t>
  </si>
  <si>
    <t>Short-Circuit Current / proud nakrátko</t>
  </si>
  <si>
    <t>Optimum Operating Current / proud maximálního výkonu</t>
  </si>
  <si>
    <t>%/°C</t>
  </si>
  <si>
    <t>Temperature Coefficient of Pmax / teplotní koeficient výkonu</t>
  </si>
  <si>
    <t>Temperature Coefficient of Voc / napěťový teplotní koeficient</t>
  </si>
  <si>
    <t>Temperature Coefficient of Isc / proudový teplotní koeficient</t>
  </si>
  <si>
    <t>nabývá velikosti nejméně 70 °C.</t>
  </si>
  <si>
    <t>PV moduly ve volném prostoru:</t>
  </si>
  <si>
    <t>Rozdělení navýšení teplot v závislosti na způsobu instalace:</t>
  </si>
  <si>
    <t>ΔT</t>
  </si>
  <si>
    <t>PV moduly u pozemních instalací:</t>
  </si>
  <si>
    <t>PV moduly na střeše, s velkými rozestupy:</t>
  </si>
  <si>
    <t>PV moduly na střeše, zezadu dobře větrané:</t>
  </si>
  <si>
    <t>PV moduly na střeše, zezadu špatně větrané:</t>
  </si>
  <si>
    <t>PV moduly na střeše, instalované naplocho:</t>
  </si>
  <si>
    <t>PV moduly na fasádě, zezadu dobře větrané:</t>
  </si>
  <si>
    <t>PV moduly na fasádě, zezadu špatně větrané:</t>
  </si>
  <si>
    <t>PV moduly integrované do střechy:</t>
  </si>
  <si>
    <t>PV moduly integrované do fasády:</t>
  </si>
  <si>
    <t>Teplotní maximum v místě instalace</t>
  </si>
  <si>
    <t>Teplotní minimum v místě instalace</t>
  </si>
  <si>
    <t xml:space="preserve"> -</t>
  </si>
  <si>
    <t>Dopočtení maximálního výkonu</t>
  </si>
  <si>
    <t>Dopočtení maximálního napětí naprázdno</t>
  </si>
  <si>
    <r>
      <t>K</t>
    </r>
    <r>
      <rPr>
        <i/>
        <sz val="9"/>
        <color theme="1"/>
        <rFont val="Calibri"/>
        <family val="2"/>
        <charset val="238"/>
        <scheme val="minor"/>
      </rPr>
      <t>umax</t>
    </r>
  </si>
  <si>
    <r>
      <t>U</t>
    </r>
    <r>
      <rPr>
        <i/>
        <sz val="9"/>
        <color theme="1"/>
        <rFont val="Calibri"/>
        <family val="2"/>
        <charset val="238"/>
        <scheme val="minor"/>
      </rPr>
      <t>mppmax</t>
    </r>
  </si>
  <si>
    <r>
      <t>U</t>
    </r>
    <r>
      <rPr>
        <i/>
        <sz val="9"/>
        <color theme="1"/>
        <rFont val="Calibri"/>
        <family val="2"/>
        <charset val="238"/>
        <scheme val="minor"/>
      </rPr>
      <t>ocmax</t>
    </r>
  </si>
  <si>
    <r>
      <t>K</t>
    </r>
    <r>
      <rPr>
        <i/>
        <sz val="9"/>
        <color theme="1"/>
        <rFont val="Calibri"/>
        <family val="2"/>
        <charset val="238"/>
        <scheme val="minor"/>
      </rPr>
      <t>umin</t>
    </r>
  </si>
  <si>
    <r>
      <t>U</t>
    </r>
    <r>
      <rPr>
        <i/>
        <sz val="9"/>
        <color theme="1"/>
        <rFont val="Calibri"/>
        <family val="2"/>
        <charset val="238"/>
        <scheme val="minor"/>
      </rPr>
      <t>mppmin</t>
    </r>
  </si>
  <si>
    <r>
      <t xml:space="preserve">Výpočet koeficientu </t>
    </r>
    <r>
      <rPr>
        <i/>
        <sz val="11"/>
        <color theme="1"/>
        <rFont val="Calibri"/>
        <family val="2"/>
        <charset val="238"/>
        <scheme val="minor"/>
      </rPr>
      <t>K</t>
    </r>
    <r>
      <rPr>
        <i/>
        <sz val="9"/>
        <color theme="1"/>
        <rFont val="Calibri"/>
        <family val="2"/>
        <charset val="238"/>
        <scheme val="minor"/>
      </rPr>
      <t>umax</t>
    </r>
  </si>
  <si>
    <r>
      <t xml:space="preserve">Výpočet koeficientu </t>
    </r>
    <r>
      <rPr>
        <i/>
        <sz val="11"/>
        <color theme="1"/>
        <rFont val="Calibri"/>
        <family val="2"/>
        <charset val="238"/>
        <scheme val="minor"/>
      </rPr>
      <t>K</t>
    </r>
    <r>
      <rPr>
        <i/>
        <sz val="9"/>
        <color theme="1"/>
        <rFont val="Calibri"/>
        <family val="2"/>
        <charset val="238"/>
        <scheme val="minor"/>
      </rPr>
      <t>umin</t>
    </r>
  </si>
  <si>
    <t>bez informací o minimální teplotě místa nebo bez informací o teplotním koeficientu volíme výsledek 1,2.</t>
  </si>
  <si>
    <r>
      <t>K</t>
    </r>
    <r>
      <rPr>
        <i/>
        <sz val="9"/>
        <color theme="1"/>
        <rFont val="Calibri"/>
        <family val="2"/>
        <charset val="238"/>
        <scheme val="minor"/>
      </rPr>
      <t>i</t>
    </r>
  </si>
  <si>
    <r>
      <t>I</t>
    </r>
    <r>
      <rPr>
        <i/>
        <sz val="9"/>
        <color theme="1"/>
        <rFont val="Calibri"/>
        <family val="2"/>
        <charset val="238"/>
        <scheme val="minor"/>
      </rPr>
      <t>mppmax</t>
    </r>
  </si>
  <si>
    <t>Dopočtení proudu nakrátko</t>
  </si>
  <si>
    <r>
      <t>I</t>
    </r>
    <r>
      <rPr>
        <i/>
        <sz val="9"/>
        <color theme="1"/>
        <rFont val="Calibri"/>
        <family val="2"/>
        <charset val="238"/>
        <scheme val="minor"/>
      </rPr>
      <t>scmax</t>
    </r>
  </si>
  <si>
    <t>Dopočtení napětí maximálního výkonu</t>
  </si>
  <si>
    <t>Dopočtení proudu maximálního výkonu</t>
  </si>
  <si>
    <t>minimální hodnota pro přepočet proudu nakrátko na PV modulech je rovna 1,25.</t>
  </si>
  <si>
    <r>
      <t xml:space="preserve">Výpočet koeficientu </t>
    </r>
    <r>
      <rPr>
        <i/>
        <sz val="11"/>
        <color theme="1"/>
        <rFont val="Calibri"/>
        <family val="2"/>
        <charset val="238"/>
        <scheme val="minor"/>
      </rPr>
      <t>K i</t>
    </r>
  </si>
  <si>
    <t>Výpočet (PV moduly):</t>
  </si>
  <si>
    <t>Typ střídače:</t>
  </si>
  <si>
    <t>Starting Voltage / startovací napětí</t>
  </si>
  <si>
    <t>Operating Voltage Range / napěťový rozsah střídače</t>
  </si>
  <si>
    <t>MPPT Operating Voltage Range / napěťový rozsah sledovače MPPT</t>
  </si>
  <si>
    <t>Rated Input Voltage / jmenovité vstupní napětí střídače</t>
  </si>
  <si>
    <t xml:space="preserve">Maximum Absolute DC Input Voltage / maximální vst. napětí </t>
  </si>
  <si>
    <t>Maximum Input Current / maximální vstupní proud</t>
  </si>
  <si>
    <t xml:space="preserve">Maximum Input Short Circuit Current / maximální zkratový proud </t>
  </si>
  <si>
    <t>Výpočet PV řetězců:</t>
  </si>
  <si>
    <t>Minimální počet modulů v sérii</t>
  </si>
  <si>
    <t>ks</t>
  </si>
  <si>
    <t>Minimální počet modulů v sérii (vztaženo k MPPT)</t>
  </si>
  <si>
    <t>Maximální počet modulů v sérii</t>
  </si>
  <si>
    <t>Maximální absolutní počet modulů v sérii</t>
  </si>
  <si>
    <t>doplnit honoty dle maxima MPPT</t>
  </si>
  <si>
    <t>doplnit hodnoty dle maxima inst. Střídače</t>
  </si>
  <si>
    <t>Napětí řetězce při běžných podmínkách</t>
  </si>
  <si>
    <t>Maximální napětí řetězce</t>
  </si>
  <si>
    <t>H</t>
  </si>
  <si>
    <t>Maximální napětí naprázdno</t>
  </si>
  <si>
    <t>Dle nejvyšší hladiny napětí je nutné volit odolnosti DC částí na úrovni 8 kV (600 - 1000 V)</t>
  </si>
  <si>
    <t>Paralelní spojování řetězců:</t>
  </si>
  <si>
    <t>Počet řetězců</t>
  </si>
  <si>
    <t>n</t>
  </si>
  <si>
    <t>maximální vstupní proud střídače &gt; proud n řetězců</t>
  </si>
  <si>
    <r>
      <t xml:space="preserve">Spojení </t>
    </r>
    <r>
      <rPr>
        <i/>
        <sz val="11"/>
        <color theme="1"/>
        <rFont val="Calibri"/>
        <family val="2"/>
        <charset val="238"/>
        <scheme val="minor"/>
      </rPr>
      <t>n</t>
    </r>
    <r>
      <rPr>
        <sz val="11"/>
        <color theme="1"/>
        <rFont val="Calibri"/>
        <family val="2"/>
        <scheme val="minor"/>
      </rPr>
      <t xml:space="preserve"> řetězců, proudové zatížení</t>
    </r>
  </si>
  <si>
    <t>Maximální dopočtený zkratový proud řetězce</t>
  </si>
  <si>
    <r>
      <t>U</t>
    </r>
    <r>
      <rPr>
        <i/>
        <sz val="9"/>
        <color theme="1"/>
        <rFont val="Calibri"/>
        <family val="2"/>
        <charset val="238"/>
        <scheme val="minor"/>
      </rPr>
      <t>ppmin</t>
    </r>
  </si>
  <si>
    <r>
      <t>U</t>
    </r>
    <r>
      <rPr>
        <i/>
        <sz val="9"/>
        <color theme="1"/>
        <rFont val="Calibri"/>
        <family val="2"/>
        <charset val="238"/>
        <scheme val="minor"/>
      </rPr>
      <t>mpp</t>
    </r>
  </si>
  <si>
    <r>
      <t>I</t>
    </r>
    <r>
      <rPr>
        <i/>
        <sz val="9"/>
        <rFont val="Calibri"/>
        <family val="2"/>
        <charset val="238"/>
      </rPr>
      <t>mppmax</t>
    </r>
  </si>
  <si>
    <r>
      <t>I</t>
    </r>
    <r>
      <rPr>
        <i/>
        <sz val="9"/>
        <rFont val="Calibri"/>
        <family val="2"/>
        <charset val="238"/>
      </rPr>
      <t>scmax</t>
    </r>
  </si>
  <si>
    <r>
      <t>P</t>
    </r>
    <r>
      <rPr>
        <i/>
        <sz val="9"/>
        <color theme="1"/>
        <rFont val="Calibri"/>
        <family val="2"/>
        <charset val="238"/>
        <scheme val="minor"/>
      </rPr>
      <t>max</t>
    </r>
  </si>
  <si>
    <r>
      <t>U</t>
    </r>
    <r>
      <rPr>
        <i/>
        <sz val="9"/>
        <color theme="1"/>
        <rFont val="Calibri"/>
        <family val="2"/>
        <charset val="238"/>
        <scheme val="minor"/>
      </rPr>
      <t>oc</t>
    </r>
  </si>
  <si>
    <r>
      <t>I</t>
    </r>
    <r>
      <rPr>
        <i/>
        <sz val="9"/>
        <color theme="1"/>
        <rFont val="Calibri"/>
        <family val="2"/>
        <charset val="238"/>
        <scheme val="minor"/>
      </rPr>
      <t>sc</t>
    </r>
  </si>
  <si>
    <r>
      <t>I</t>
    </r>
    <r>
      <rPr>
        <i/>
        <sz val="9"/>
        <color theme="1"/>
        <rFont val="Calibri"/>
        <family val="2"/>
        <charset val="238"/>
        <scheme val="minor"/>
      </rPr>
      <t>mpp</t>
    </r>
  </si>
  <si>
    <r>
      <t>δP</t>
    </r>
    <r>
      <rPr>
        <i/>
        <sz val="9"/>
        <rFont val="Calibri"/>
        <family val="2"/>
        <charset val="238"/>
      </rPr>
      <t>max</t>
    </r>
  </si>
  <si>
    <r>
      <t>βU</t>
    </r>
    <r>
      <rPr>
        <i/>
        <sz val="9"/>
        <rFont val="Calibri"/>
        <family val="2"/>
        <charset val="238"/>
      </rPr>
      <t>oc</t>
    </r>
  </si>
  <si>
    <r>
      <t>αI</t>
    </r>
    <r>
      <rPr>
        <i/>
        <sz val="9"/>
        <rFont val="Calibri"/>
        <family val="2"/>
        <charset val="238"/>
      </rPr>
      <t>sc</t>
    </r>
  </si>
  <si>
    <r>
      <t>T</t>
    </r>
    <r>
      <rPr>
        <i/>
        <sz val="9"/>
        <color theme="1"/>
        <rFont val="Calibri"/>
        <family val="2"/>
        <charset val="238"/>
        <scheme val="minor"/>
      </rPr>
      <t>max</t>
    </r>
  </si>
  <si>
    <r>
      <t>T</t>
    </r>
    <r>
      <rPr>
        <i/>
        <sz val="9"/>
        <color theme="1"/>
        <rFont val="Calibri"/>
        <family val="2"/>
        <charset val="238"/>
        <scheme val="minor"/>
      </rPr>
      <t>min</t>
    </r>
  </si>
  <si>
    <t>maximální proud nakrátko &gt; maximální dopočtený zkrat. proud</t>
  </si>
  <si>
    <t>Celkový instalovaný výkon</t>
  </si>
  <si>
    <t>Wp</t>
  </si>
  <si>
    <r>
      <t>n</t>
    </r>
    <r>
      <rPr>
        <i/>
        <sz val="9"/>
        <color theme="1"/>
        <rFont val="Calibri"/>
        <family val="2"/>
        <charset val="238"/>
        <scheme val="minor"/>
      </rPr>
      <t>PV</t>
    </r>
  </si>
  <si>
    <t>Volba střídače (vzhledem k instalovaným výkonům panelů)</t>
  </si>
  <si>
    <r>
      <t>P</t>
    </r>
    <r>
      <rPr>
        <i/>
        <sz val="9"/>
        <color theme="1"/>
        <rFont val="Calibri"/>
        <family val="2"/>
        <charset val="238"/>
        <scheme val="minor"/>
      </rPr>
      <t>NOM array</t>
    </r>
  </si>
  <si>
    <r>
      <t>P</t>
    </r>
    <r>
      <rPr>
        <i/>
        <sz val="9"/>
        <color theme="1"/>
        <rFont val="Calibri"/>
        <family val="2"/>
        <charset val="238"/>
        <scheme val="minor"/>
      </rPr>
      <t>NOM ratio</t>
    </r>
  </si>
  <si>
    <t>Koeficient poddimenzování střídače</t>
  </si>
  <si>
    <t>Navržený instalovaný výkon střídače</t>
  </si>
  <si>
    <r>
      <t>P</t>
    </r>
    <r>
      <rPr>
        <i/>
        <sz val="9"/>
        <color theme="1"/>
        <rFont val="Calibri"/>
        <family val="2"/>
        <charset val="238"/>
        <scheme val="minor"/>
      </rPr>
      <t>NOM inverter</t>
    </r>
  </si>
  <si>
    <t>kW</t>
  </si>
  <si>
    <r>
      <t>P</t>
    </r>
    <r>
      <rPr>
        <i/>
        <sz val="9"/>
        <color theme="1"/>
        <rFont val="Calibri"/>
        <family val="2"/>
        <charset val="238"/>
        <scheme val="minor"/>
      </rPr>
      <t>NOM inv real</t>
    </r>
  </si>
  <si>
    <t>doplnit honoty dle minima MPPT</t>
  </si>
  <si>
    <t>Výpočet (PV střídače TBB1):</t>
  </si>
  <si>
    <t>(zaokrouhleno vždy směrem k vyšší teplotě)</t>
  </si>
  <si>
    <t>Počet modulů na střeše</t>
  </si>
  <si>
    <r>
      <t xml:space="preserve">P </t>
    </r>
    <r>
      <rPr>
        <i/>
        <sz val="9"/>
        <rFont val="Calibri"/>
        <family val="2"/>
        <charset val="238"/>
      </rPr>
      <t>max</t>
    </r>
  </si>
  <si>
    <t>kWp</t>
  </si>
  <si>
    <r>
      <t xml:space="preserve">P </t>
    </r>
    <r>
      <rPr>
        <i/>
        <sz val="9"/>
        <rFont val="Calibri"/>
        <family val="2"/>
        <charset val="238"/>
      </rPr>
      <t>max</t>
    </r>
    <r>
      <rPr>
        <i/>
        <sz val="11"/>
        <rFont val="Calibri"/>
        <family val="2"/>
      </rPr>
      <t xml:space="preserve"> &gt; P </t>
    </r>
    <r>
      <rPr>
        <i/>
        <sz val="9"/>
        <rFont val="Calibri"/>
        <family val="2"/>
        <charset val="238"/>
      </rPr>
      <t>NOM array</t>
    </r>
    <r>
      <rPr>
        <i/>
        <sz val="11"/>
        <rFont val="Calibri"/>
        <family val="2"/>
      </rPr>
      <t xml:space="preserve"> </t>
    </r>
  </si>
  <si>
    <t>OK</t>
  </si>
  <si>
    <t>Určení počtu panelů v řetězcích:</t>
  </si>
  <si>
    <t>Maximum Input Power / maximální vstupní výkon modulů</t>
  </si>
  <si>
    <t xml:space="preserve"> - </t>
  </si>
  <si>
    <t>MPP input number / počet MPP vstupů</t>
  </si>
  <si>
    <t>Optimální počet modulů v řetězci (vztaženo na rated input voltage)</t>
  </si>
  <si>
    <t>ČSN CLC/TS 51643-32</t>
  </si>
  <si>
    <t>Maximální teplota okolí: dle ČSN 33 2000-7-712 je teplota okolí na spodní straně PV modulů</t>
  </si>
  <si>
    <t>160 - 980</t>
  </si>
  <si>
    <t>500 - 850</t>
  </si>
  <si>
    <t>viz ČSN P 73 0847</t>
  </si>
  <si>
    <t>viz ČSN 33 2000-7-712 ed. 2</t>
  </si>
  <si>
    <t xml:space="preserve"> ---</t>
  </si>
  <si>
    <t>32 &gt; 13,53</t>
  </si>
  <si>
    <t>40 &gt; 17,563</t>
  </si>
  <si>
    <t>pozn.: dle ČSN EN 61439-2 ed. 3 je možné umísťovat rozvody AC i DC do stejného rozváděče, a to za předpokladu dodržení hodnot výrobků výše.</t>
  </si>
  <si>
    <t>Počet modulů v řetězci č. 1-2 (zapojeno v sériové řetězce)</t>
  </si>
  <si>
    <r>
      <t xml:space="preserve">Výpočet parametrů fotovoltaické elektroinstalace
</t>
    </r>
    <r>
      <rPr>
        <b/>
        <sz val="11"/>
        <color theme="1"/>
        <rFont val="Calibri"/>
        <family val="2"/>
        <charset val="238"/>
        <scheme val="minor"/>
      </rPr>
      <t>(3x střídač na střeše novostavby)</t>
    </r>
  </si>
  <si>
    <t>do 50 kW instalovaného výkonu viz vyhláška 114/2023 Sb.</t>
  </si>
  <si>
    <t>sloupec, který je uveden výše.</t>
  </si>
  <si>
    <t>Při volbě kovového rozváděče je nutné volit vyšší třídu výzbroje impulsního výdržného napětí, tedy pravý</t>
  </si>
  <si>
    <t>V aplikaci PV instalací se nesmějí v DC části používat kabely CYKY. Používají se výhradně kabely v souladu</t>
  </si>
  <si>
    <t>s normou EN 50168, typu H1Z2Z2-K.</t>
  </si>
  <si>
    <t>nejbližší meteostanice - Lednice</t>
  </si>
  <si>
    <t>viz web https://www.in-pocasi.cz/archiv/lednice/</t>
  </si>
  <si>
    <r>
      <t xml:space="preserve">Výpočet parametrů fotovoltaické elektroinstalace
</t>
    </r>
    <r>
      <rPr>
        <b/>
        <sz val="11"/>
        <color theme="1"/>
        <rFont val="Calibri"/>
        <family val="2"/>
        <charset val="238"/>
        <scheme val="minor"/>
      </rPr>
      <t>(střídač klasické spotřeby +1TBB1 na objektu SO 101)</t>
    </r>
  </si>
  <si>
    <r>
      <t xml:space="preserve">Výpočet parametrů fotovoltaické elektroinstalace
</t>
    </r>
    <r>
      <rPr>
        <b/>
        <sz val="11"/>
        <color theme="1"/>
        <rFont val="Calibri"/>
        <family val="2"/>
        <charset val="238"/>
        <scheme val="minor"/>
      </rPr>
      <t>(střídač topné spotřeby +1TBB2 na objektu SO 101)</t>
    </r>
  </si>
  <si>
    <r>
      <t xml:space="preserve">Výpočet parametrů fotovoltaické elektroinstalace
</t>
    </r>
    <r>
      <rPr>
        <b/>
        <sz val="11"/>
        <color theme="1"/>
        <rFont val="Calibri"/>
        <family val="2"/>
        <charset val="238"/>
        <scheme val="minor"/>
      </rPr>
      <t>(střídač topné spotřeby +2TBB2 na objektu SO 102)</t>
    </r>
  </si>
  <si>
    <t>sériově 11 ks</t>
  </si>
  <si>
    <t>32 &gt; 27,11</t>
  </si>
  <si>
    <t>40 &gt; 35,125</t>
  </si>
  <si>
    <t>V TOMTO PŘÍPADĚ BUDOU PŘIPOJEN 1./2 VSTUPŮ MPPT DO STŘÍDAČE, BUDE VŽDY ZAPOJEN POUZE 1 ŘETĚZEC SÉRIOVĚ.</t>
  </si>
  <si>
    <t>Počet modulů v řetězci č. 3 (zapojeno v sériové řetězce)</t>
  </si>
  <si>
    <t>V TOMTO PŘÍPADĚ BUDE PŘIPOJEN 2./2 VSTUPŮ MPPT DO STŘÍDAČE, BUDE VŽDY ZAPOJEN POUZE 1 ŘETĚZEC SÉRIOVĚ.</t>
  </si>
  <si>
    <t xml:space="preserve"> </t>
  </si>
  <si>
    <t>Pozn. k provedeným výpočtům:</t>
  </si>
  <si>
    <t xml:space="preserve">Dle § 89 odstavce (5), Zákona o zadávání veřejných zakázek č. 134/2016 Sb., nesmí být zvýhodněn či znevýhodněn dodavatel výrobků. V souladu s tímto požadavkem jsou tedy odebrány veškeré obchodní značky, které by mohly být v rozporu s tímto ustanovením.  </t>
  </si>
  <si>
    <t xml:space="preserve">Z hlediska návrhu musejí být dodrženy výrobky technicky shodných parametrů; pokud dojde k záměně, je nutné tuto skutečnost před realizací ověřit aktualizovaným výpočtem, který provede zhotovitel. </t>
  </si>
  <si>
    <t>Výpočet (PV střídače 2TBB2):</t>
  </si>
  <si>
    <t>Výpočet (PV střídače 1TBB1):</t>
  </si>
  <si>
    <t>sériově 12 ks</t>
  </si>
  <si>
    <t>Počet modulů v řetězci č. 1-6 (zapojeno v sériové řetězce)</t>
  </si>
  <si>
    <t>V TOMTO PŘÍPADĚ BUDOU PŘIPOJENY 3/3 VSTUPŮ MPPT DO STŘÍDAČE, BUDE VŽDY ZAPOJEN POUZE 1 ŘETĚZEC SÉRIOVĚ.</t>
  </si>
  <si>
    <t>ŘETĚZCE SE NÁSLEDNĚ SPOJÍ V PARALELNÍ VĚTVE NA STŘÍDAČI.</t>
  </si>
  <si>
    <t>sériově 9 ks</t>
  </si>
  <si>
    <t>V TOMTO PŘÍPADĚ BUDE PŘIPOJEN 1./2 VSTUPŮ MPPT DO STŘÍDAČE, BUDE VŽDY ZAPOJEN POUZE 1 ŘETĚZEC SÉRIOVĚ.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</si>
</sst>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</font>
    <font>
      <sz val="11"/>
      <name val="Calibri"/>
      <family val="2"/>
      <scheme val="minor"/>
    </font>
    <font>
      <i/>
      <sz val="11"/>
      <name val="Calibri"/>
      <family val="2"/>
    </font>
    <font>
      <i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8"/>
      <name val="Calibri"/>
      <family val="2"/>
      <scheme val="minor"/>
    </font>
    <font>
      <sz val="11"/>
      <color theme="0" tint="-0.499984740745262"/>
      <name val="Calibri"/>
      <family val="2"/>
      <charset val="238"/>
      <scheme val="minor"/>
    </font>
    <font>
      <i/>
      <sz val="11"/>
      <color theme="0" tint="-0.499984740745262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u/>
      <sz val="11"/>
      <color theme="1"/>
      <name val="Calibri"/>
      <family val="2"/>
      <scheme val="minor"/>
    </font>
    <font>
      <i/>
      <sz val="9"/>
      <name val="Calibri"/>
      <family val="2"/>
      <charset val="238"/>
    </font>
    <font>
      <i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/>
    <xf numFmtId="0" fontId="10" fillId="0" borderId="0" xfId="0" applyFont="1"/>
    <xf numFmtId="0" fontId="11" fillId="0" borderId="0" xfId="0" applyFont="1"/>
    <xf numFmtId="0" fontId="13" fillId="0" borderId="0" xfId="0" applyFont="1"/>
    <xf numFmtId="0" fontId="12" fillId="0" borderId="0" xfId="0" applyFont="1"/>
    <xf numFmtId="0" fontId="14" fillId="0" borderId="0" xfId="0" applyFont="1"/>
    <xf numFmtId="0" fontId="15" fillId="0" borderId="0" xfId="0" applyFont="1"/>
    <xf numFmtId="0" fontId="6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0" fillId="0" borderId="0" xfId="0" applyAlignment="1">
      <alignment horizontal="right"/>
    </xf>
    <xf numFmtId="0" fontId="20" fillId="0" borderId="0" xfId="0" applyFont="1"/>
    <xf numFmtId="2" fontId="6" fillId="0" borderId="0" xfId="0" applyNumberFormat="1" applyFont="1"/>
    <xf numFmtId="2" fontId="0" fillId="0" borderId="0" xfId="0" applyNumberFormat="1"/>
    <xf numFmtId="4" fontId="0" fillId="0" borderId="0" xfId="0" applyNumberFormat="1"/>
    <xf numFmtId="2" fontId="17" fillId="0" borderId="0" xfId="0" applyNumberFormat="1" applyFont="1"/>
    <xf numFmtId="2" fontId="17" fillId="0" borderId="0" xfId="0" applyNumberFormat="1" applyFont="1" applyAlignment="1">
      <alignment horizontal="right"/>
    </xf>
    <xf numFmtId="0" fontId="5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13" fillId="0" borderId="0" xfId="0" applyFont="1" applyAlignment="1">
      <alignment horizontal="right"/>
    </xf>
    <xf numFmtId="0" fontId="27" fillId="0" borderId="2" xfId="0" applyFont="1" applyBorder="1"/>
    <xf numFmtId="0" fontId="26" fillId="0" borderId="2" xfId="0" applyFont="1" applyBorder="1"/>
    <xf numFmtId="0" fontId="26" fillId="0" borderId="3" xfId="0" applyFont="1" applyBorder="1"/>
    <xf numFmtId="0" fontId="4" fillId="0" borderId="0" xfId="0" applyFont="1"/>
    <xf numFmtId="0" fontId="0" fillId="0" borderId="0" xfId="0" applyAlignment="1">
      <alignment vertical="center"/>
    </xf>
    <xf numFmtId="0" fontId="29" fillId="0" borderId="0" xfId="0" applyFont="1"/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3" fillId="0" borderId="0" xfId="0" applyFont="1"/>
    <xf numFmtId="164" fontId="6" fillId="0" borderId="0" xfId="0" applyNumberFormat="1" applyFont="1"/>
    <xf numFmtId="0" fontId="2" fillId="0" borderId="0" xfId="0" applyFont="1"/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28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26" fillId="0" borderId="1" xfId="0" applyFont="1" applyBorder="1" applyAlignment="1">
      <alignment horizontal="left"/>
    </xf>
    <xf numFmtId="0" fontId="26" fillId="0" borderId="2" xfId="0" applyFont="1" applyBorder="1" applyAlignment="1">
      <alignment horizontal="left"/>
    </xf>
    <xf numFmtId="0" fontId="12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247650</xdr:colOff>
      <xdr:row>2</xdr:row>
      <xdr:rowOff>0</xdr:rowOff>
    </xdr:from>
    <xdr:ext cx="65" cy="172227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6D6C7574-F607-47DE-9E57-11412A94588A}"/>
            </a:ext>
          </a:extLst>
        </xdr:cNvPr>
        <xdr:cNvSpPr txBox="1"/>
      </xdr:nvSpPr>
      <xdr:spPr>
        <a:xfrm>
          <a:off x="5638800" y="38957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247650</xdr:colOff>
      <xdr:row>18</xdr:row>
      <xdr:rowOff>85725</xdr:rowOff>
    </xdr:from>
    <xdr:ext cx="65" cy="172227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D390721-CDAB-4A38-8A8B-E27CF794A40E}"/>
            </a:ext>
          </a:extLst>
        </xdr:cNvPr>
        <xdr:cNvSpPr txBox="1"/>
      </xdr:nvSpPr>
      <xdr:spPr>
        <a:xfrm>
          <a:off x="5000625" y="3324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247650</xdr:colOff>
      <xdr:row>18</xdr:row>
      <xdr:rowOff>85725</xdr:rowOff>
    </xdr:from>
    <xdr:ext cx="65" cy="172227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CE9E85F5-BC66-4965-AA0C-B753D59CB9EE}"/>
            </a:ext>
          </a:extLst>
        </xdr:cNvPr>
        <xdr:cNvSpPr txBox="1"/>
      </xdr:nvSpPr>
      <xdr:spPr>
        <a:xfrm>
          <a:off x="5638800" y="38957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247650</xdr:colOff>
      <xdr:row>18</xdr:row>
      <xdr:rowOff>85725</xdr:rowOff>
    </xdr:from>
    <xdr:ext cx="65" cy="172227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C47C01CC-1601-4E79-9115-5C977AC15FDA}"/>
            </a:ext>
          </a:extLst>
        </xdr:cNvPr>
        <xdr:cNvSpPr txBox="1"/>
      </xdr:nvSpPr>
      <xdr:spPr>
        <a:xfrm>
          <a:off x="5638800" y="38957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C40AD-0B73-4E3F-B611-EDF609DF40BB}">
  <sheetPr>
    <pageSetUpPr fitToPage="1"/>
  </sheetPr>
  <dimension ref="A1:H49"/>
  <sheetViews>
    <sheetView tabSelected="1" view="pageBreakPreview" zoomScaleNormal="100" zoomScaleSheetLayoutView="100" workbookViewId="0">
      <selection activeCell="E7" sqref="E7"/>
    </sheetView>
  </sheetViews>
  <sheetFormatPr defaultRowHeight="15" x14ac:dyDescent="0.25"/>
  <cols>
    <col min="1" max="1" width="16.42578125" customWidth="1"/>
    <col min="2" max="3" width="21" customWidth="1"/>
    <col min="4" max="4" width="14" style="3" customWidth="1"/>
    <col min="5" max="5" width="24.7109375" customWidth="1"/>
    <col min="6" max="6" width="0.140625" customWidth="1"/>
    <col min="8" max="8" width="9.140625" hidden="1" customWidth="1"/>
  </cols>
  <sheetData>
    <row r="1" spans="1:7" s="31" customFormat="1" ht="37.5" customHeight="1" x14ac:dyDescent="0.25">
      <c r="A1" s="40" t="s">
        <v>173</v>
      </c>
      <c r="B1" s="40"/>
      <c r="C1" s="40"/>
      <c r="D1" s="40"/>
      <c r="E1" s="40"/>
      <c r="F1" s="34"/>
      <c r="G1" s="34"/>
    </row>
    <row r="2" spans="1:7" s="31" customFormat="1" ht="18.75" x14ac:dyDescent="0.25">
      <c r="A2" s="33"/>
      <c r="B2" s="33"/>
      <c r="C2" s="33"/>
      <c r="D2" s="33"/>
      <c r="E2" s="33"/>
      <c r="F2" s="34"/>
    </row>
    <row r="3" spans="1:7" x14ac:dyDescent="0.25">
      <c r="D3"/>
    </row>
    <row r="4" spans="1:7" x14ac:dyDescent="0.25">
      <c r="A4" t="s">
        <v>0</v>
      </c>
      <c r="B4" t="s">
        <v>167</v>
      </c>
      <c r="D4"/>
    </row>
    <row r="5" spans="1:7" x14ac:dyDescent="0.25">
      <c r="B5" t="s">
        <v>166</v>
      </c>
      <c r="D5"/>
    </row>
    <row r="6" spans="1:7" x14ac:dyDescent="0.25">
      <c r="B6" t="s">
        <v>174</v>
      </c>
      <c r="D6"/>
    </row>
    <row r="7" spans="1:7" x14ac:dyDescent="0.25">
      <c r="D7"/>
    </row>
    <row r="8" spans="1:7" ht="17.25" x14ac:dyDescent="0.25">
      <c r="A8" s="1" t="s">
        <v>14</v>
      </c>
      <c r="B8" s="1" t="s">
        <v>26</v>
      </c>
      <c r="C8" s="1" t="s">
        <v>27</v>
      </c>
      <c r="D8"/>
    </row>
    <row r="9" spans="1:7" ht="18" x14ac:dyDescent="0.35">
      <c r="A9" s="1" t="s">
        <v>15</v>
      </c>
      <c r="B9" s="1" t="s">
        <v>20</v>
      </c>
      <c r="C9" s="1" t="s">
        <v>21</v>
      </c>
      <c r="D9"/>
    </row>
    <row r="10" spans="1:7" ht="18" x14ac:dyDescent="0.35">
      <c r="A10" s="1" t="s">
        <v>16</v>
      </c>
      <c r="B10" s="1" t="s">
        <v>21</v>
      </c>
      <c r="C10" s="1" t="s">
        <v>22</v>
      </c>
      <c r="D10"/>
    </row>
    <row r="11" spans="1:7" ht="18" x14ac:dyDescent="0.35">
      <c r="A11" s="1" t="s">
        <v>17</v>
      </c>
      <c r="B11" s="1" t="s">
        <v>22</v>
      </c>
      <c r="C11" s="1" t="s">
        <v>23</v>
      </c>
      <c r="D11"/>
    </row>
    <row r="12" spans="1:7" ht="18" x14ac:dyDescent="0.35">
      <c r="A12" s="1" t="s">
        <v>18</v>
      </c>
      <c r="B12" s="1" t="s">
        <v>23</v>
      </c>
      <c r="C12" s="1" t="s">
        <v>24</v>
      </c>
      <c r="D12"/>
    </row>
    <row r="13" spans="1:7" ht="18" x14ac:dyDescent="0.35">
      <c r="A13" s="1" t="s">
        <v>19</v>
      </c>
      <c r="B13" s="1" t="s">
        <v>24</v>
      </c>
      <c r="C13" s="1" t="s">
        <v>25</v>
      </c>
      <c r="D13"/>
    </row>
    <row r="14" spans="1:7" x14ac:dyDescent="0.25">
      <c r="D14"/>
    </row>
    <row r="15" spans="1:7" ht="17.25" x14ac:dyDescent="0.25">
      <c r="A15" s="2" t="s">
        <v>28</v>
      </c>
      <c r="B15" s="2"/>
      <c r="C15" s="2"/>
      <c r="D15" s="2"/>
      <c r="E15" s="2"/>
    </row>
    <row r="16" spans="1:7" ht="17.25" x14ac:dyDescent="0.25">
      <c r="A16" s="2" t="s">
        <v>29</v>
      </c>
      <c r="D16"/>
    </row>
    <row r="17" spans="1:5" x14ac:dyDescent="0.25">
      <c r="D17"/>
    </row>
    <row r="18" spans="1:5" ht="30" customHeight="1" x14ac:dyDescent="0.25">
      <c r="A18" s="39" t="s">
        <v>171</v>
      </c>
      <c r="B18" s="39"/>
      <c r="C18" s="39"/>
      <c r="D18" s="39"/>
      <c r="E18" s="39"/>
    </row>
    <row r="19" spans="1:5" x14ac:dyDescent="0.25">
      <c r="A19" s="3"/>
      <c r="D19"/>
    </row>
    <row r="20" spans="1:5" x14ac:dyDescent="0.25">
      <c r="D20"/>
    </row>
    <row r="21" spans="1:5" x14ac:dyDescent="0.25">
      <c r="A21" t="s">
        <v>30</v>
      </c>
      <c r="D21"/>
    </row>
    <row r="22" spans="1:5" x14ac:dyDescent="0.25">
      <c r="A22" t="s">
        <v>176</v>
      </c>
      <c r="D22"/>
    </row>
    <row r="23" spans="1:5" x14ac:dyDescent="0.25">
      <c r="A23" t="s">
        <v>175</v>
      </c>
      <c r="D23"/>
    </row>
    <row r="24" spans="1:5" x14ac:dyDescent="0.25">
      <c r="D24"/>
    </row>
    <row r="25" spans="1:5" x14ac:dyDescent="0.25">
      <c r="A25" t="s">
        <v>177</v>
      </c>
      <c r="D25"/>
    </row>
    <row r="26" spans="1:5" x14ac:dyDescent="0.25">
      <c r="A26" t="s">
        <v>178</v>
      </c>
      <c r="D26"/>
    </row>
    <row r="27" spans="1:5" x14ac:dyDescent="0.25">
      <c r="A27" t="s">
        <v>52</v>
      </c>
      <c r="D27"/>
    </row>
    <row r="28" spans="1:5" x14ac:dyDescent="0.25">
      <c r="D28"/>
    </row>
    <row r="29" spans="1:5" x14ac:dyDescent="0.25">
      <c r="A29" t="s">
        <v>31</v>
      </c>
      <c r="D29"/>
    </row>
    <row r="30" spans="1:5" x14ac:dyDescent="0.25">
      <c r="A30" t="s">
        <v>33</v>
      </c>
      <c r="C30" t="s">
        <v>32</v>
      </c>
      <c r="D30"/>
    </row>
    <row r="31" spans="1:5" x14ac:dyDescent="0.25">
      <c r="A31" t="s">
        <v>34</v>
      </c>
      <c r="C31" t="s">
        <v>35</v>
      </c>
      <c r="D31"/>
    </row>
    <row r="32" spans="1:5" x14ac:dyDescent="0.25">
      <c r="A32" t="s">
        <v>36</v>
      </c>
      <c r="C32" t="s">
        <v>37</v>
      </c>
      <c r="D32"/>
    </row>
    <row r="33" spans="1:5" x14ac:dyDescent="0.25">
      <c r="A33" t="s">
        <v>38</v>
      </c>
      <c r="C33" t="s">
        <v>39</v>
      </c>
      <c r="D33"/>
    </row>
    <row r="34" spans="1:5" x14ac:dyDescent="0.25">
      <c r="A34" t="s">
        <v>40</v>
      </c>
      <c r="C34" t="s">
        <v>41</v>
      </c>
      <c r="D34"/>
    </row>
    <row r="35" spans="1:5" x14ac:dyDescent="0.25">
      <c r="A35" t="s">
        <v>42</v>
      </c>
      <c r="C35" t="s">
        <v>43</v>
      </c>
      <c r="D35"/>
    </row>
    <row r="36" spans="1:5" x14ac:dyDescent="0.25">
      <c r="A36" t="s">
        <v>44</v>
      </c>
      <c r="C36" t="s">
        <v>45</v>
      </c>
      <c r="D36"/>
    </row>
    <row r="37" spans="1:5" x14ac:dyDescent="0.25">
      <c r="A37" t="s">
        <v>46</v>
      </c>
      <c r="C37" t="s">
        <v>47</v>
      </c>
      <c r="D37"/>
    </row>
    <row r="38" spans="1:5" x14ac:dyDescent="0.25">
      <c r="A38" t="s">
        <v>48</v>
      </c>
      <c r="C38" t="s">
        <v>49</v>
      </c>
      <c r="D38"/>
    </row>
    <row r="39" spans="1:5" x14ac:dyDescent="0.25">
      <c r="A39" t="s">
        <v>50</v>
      </c>
      <c r="C39" t="s">
        <v>51</v>
      </c>
      <c r="D39"/>
    </row>
    <row r="40" spans="1:5" x14ac:dyDescent="0.25">
      <c r="C40" t="s">
        <v>162</v>
      </c>
      <c r="D40"/>
    </row>
    <row r="41" spans="1:5" x14ac:dyDescent="0.25">
      <c r="D41"/>
    </row>
    <row r="42" spans="1:5" x14ac:dyDescent="0.25">
      <c r="D42"/>
    </row>
    <row r="43" spans="1:5" x14ac:dyDescent="0.25">
      <c r="A43" s="8" t="s">
        <v>191</v>
      </c>
      <c r="D43"/>
    </row>
    <row r="44" spans="1:5" x14ac:dyDescent="0.25">
      <c r="D44"/>
    </row>
    <row r="45" spans="1:5" ht="44.25" customHeight="1" x14ac:dyDescent="0.25">
      <c r="A45" s="38" t="s">
        <v>192</v>
      </c>
      <c r="B45" s="38"/>
      <c r="C45" s="38"/>
      <c r="D45" s="38"/>
      <c r="E45" s="38"/>
    </row>
    <row r="47" spans="1:5" ht="30" customHeight="1" x14ac:dyDescent="0.25">
      <c r="A47" s="38" t="s">
        <v>193</v>
      </c>
      <c r="B47" s="38"/>
      <c r="C47" s="38"/>
      <c r="D47" s="38"/>
      <c r="E47" s="38"/>
    </row>
    <row r="49" spans="1:1" x14ac:dyDescent="0.25">
      <c r="A49" t="s">
        <v>190</v>
      </c>
    </row>
  </sheetData>
  <mergeCells count="4">
    <mergeCell ref="A47:E47"/>
    <mergeCell ref="A18:E18"/>
    <mergeCell ref="A1:E1"/>
    <mergeCell ref="A45:E45"/>
  </mergeCells>
  <pageMargins left="0.70866141732283472" right="0.70866141732283472" top="0.74803149606299213" bottom="0.74803149606299213" header="0.31496062992125984" footer="0.31496062992125984"/>
  <pageSetup paperSize="9" scale="8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647FC-CBF1-415B-B893-827236204777}">
  <sheetPr>
    <pageSetUpPr fitToPage="1"/>
  </sheetPr>
  <dimension ref="A1:J118"/>
  <sheetViews>
    <sheetView view="pageBreakPreview" zoomScaleNormal="100" zoomScaleSheetLayoutView="100" workbookViewId="0">
      <selection activeCell="D123" sqref="D123"/>
    </sheetView>
  </sheetViews>
  <sheetFormatPr defaultRowHeight="15" x14ac:dyDescent="0.25"/>
  <cols>
    <col min="1" max="1" width="16.42578125" customWidth="1"/>
    <col min="3" max="3" width="41.28515625" customWidth="1"/>
    <col min="4" max="4" width="14" style="3" customWidth="1"/>
    <col min="5" max="5" width="10.42578125" bestFit="1" customWidth="1"/>
    <col min="6" max="6" width="5.5703125" bestFit="1" customWidth="1"/>
    <col min="8" max="8" width="9.140625" hidden="1" customWidth="1"/>
  </cols>
  <sheetData>
    <row r="1" spans="1:8" s="31" customFormat="1" ht="37.5" customHeight="1" x14ac:dyDescent="0.25">
      <c r="A1" s="40" t="s">
        <v>181</v>
      </c>
      <c r="B1" s="40"/>
      <c r="C1" s="40"/>
      <c r="D1" s="40"/>
      <c r="E1" s="40"/>
      <c r="F1" s="40"/>
      <c r="G1" s="34"/>
    </row>
    <row r="2" spans="1:8" s="31" customFormat="1" ht="18.75" x14ac:dyDescent="0.25">
      <c r="A2" s="33"/>
      <c r="B2" s="33"/>
      <c r="C2" s="33"/>
      <c r="D2" s="33"/>
      <c r="E2" s="33"/>
      <c r="F2" s="34"/>
    </row>
    <row r="3" spans="1:8" ht="18.75" x14ac:dyDescent="0.3">
      <c r="A3" s="25" t="s">
        <v>10</v>
      </c>
      <c r="E3" s="22"/>
    </row>
    <row r="4" spans="1:8" x14ac:dyDescent="0.25">
      <c r="A4" s="24"/>
    </row>
    <row r="6" spans="1:8" x14ac:dyDescent="0.25">
      <c r="A6" t="s">
        <v>1</v>
      </c>
      <c r="B6" t="s">
        <v>168</v>
      </c>
      <c r="H6" t="s">
        <v>115</v>
      </c>
    </row>
    <row r="8" spans="1:8" x14ac:dyDescent="0.25">
      <c r="A8" s="41" t="s">
        <v>53</v>
      </c>
      <c r="B8" s="41"/>
      <c r="C8" s="41"/>
      <c r="D8" s="3" t="s">
        <v>128</v>
      </c>
      <c r="E8">
        <v>555</v>
      </c>
      <c r="F8" t="s">
        <v>139</v>
      </c>
    </row>
    <row r="9" spans="1:8" x14ac:dyDescent="0.25">
      <c r="A9" s="41" t="s">
        <v>54</v>
      </c>
      <c r="B9" s="41"/>
      <c r="C9" s="41"/>
      <c r="D9" s="3" t="s">
        <v>129</v>
      </c>
      <c r="E9">
        <v>49.8</v>
      </c>
      <c r="F9" t="s">
        <v>3</v>
      </c>
      <c r="H9">
        <v>49.8</v>
      </c>
    </row>
    <row r="10" spans="1:8" x14ac:dyDescent="0.25">
      <c r="A10" s="41" t="s">
        <v>56</v>
      </c>
      <c r="B10" s="41"/>
      <c r="C10" s="41"/>
      <c r="D10" s="3" t="s">
        <v>130</v>
      </c>
      <c r="E10">
        <v>14.05</v>
      </c>
      <c r="F10" t="s">
        <v>4</v>
      </c>
      <c r="H10">
        <v>11.56</v>
      </c>
    </row>
    <row r="11" spans="1:8" x14ac:dyDescent="0.25">
      <c r="A11" s="41" t="s">
        <v>55</v>
      </c>
      <c r="B11" s="41"/>
      <c r="C11" s="41"/>
      <c r="D11" s="3" t="s">
        <v>125</v>
      </c>
      <c r="E11">
        <v>41.9</v>
      </c>
      <c r="F11" t="s">
        <v>3</v>
      </c>
      <c r="H11">
        <v>41</v>
      </c>
    </row>
    <row r="12" spans="1:8" x14ac:dyDescent="0.25">
      <c r="A12" s="41" t="s">
        <v>57</v>
      </c>
      <c r="B12" s="41"/>
      <c r="C12" s="41"/>
      <c r="D12" s="3" t="s">
        <v>131</v>
      </c>
      <c r="E12">
        <v>13.25</v>
      </c>
      <c r="F12" t="s">
        <v>4</v>
      </c>
      <c r="H12">
        <v>10.98</v>
      </c>
    </row>
    <row r="13" spans="1:8" x14ac:dyDescent="0.25">
      <c r="A13" s="45" t="s">
        <v>59</v>
      </c>
      <c r="B13" s="45"/>
      <c r="C13" s="45"/>
      <c r="D13" s="5" t="s">
        <v>132</v>
      </c>
      <c r="E13" s="6">
        <v>-0.34</v>
      </c>
      <c r="F13" s="6" t="s">
        <v>58</v>
      </c>
    </row>
    <row r="14" spans="1:8" x14ac:dyDescent="0.25">
      <c r="A14" s="45" t="s">
        <v>60</v>
      </c>
      <c r="B14" s="45"/>
      <c r="C14" s="45"/>
      <c r="D14" s="5" t="s">
        <v>133</v>
      </c>
      <c r="E14" s="6">
        <v>-0.26</v>
      </c>
      <c r="F14" s="6" t="s">
        <v>58</v>
      </c>
    </row>
    <row r="15" spans="1:8" x14ac:dyDescent="0.25">
      <c r="A15" s="45" t="s">
        <v>61</v>
      </c>
      <c r="B15" s="45"/>
      <c r="C15" s="45"/>
      <c r="D15" s="5" t="s">
        <v>134</v>
      </c>
      <c r="E15" s="6">
        <v>0.05</v>
      </c>
      <c r="F15" s="6" t="s">
        <v>58</v>
      </c>
      <c r="H15">
        <v>0.05</v>
      </c>
    </row>
    <row r="16" spans="1:8" x14ac:dyDescent="0.25">
      <c r="A16" s="41" t="s">
        <v>5</v>
      </c>
      <c r="B16" s="41"/>
      <c r="C16" s="41"/>
      <c r="E16">
        <v>21.6</v>
      </c>
      <c r="F16" t="s">
        <v>6</v>
      </c>
    </row>
    <row r="17" spans="1:6" x14ac:dyDescent="0.25">
      <c r="A17" s="41" t="s">
        <v>8</v>
      </c>
      <c r="B17" s="41"/>
      <c r="C17" s="41"/>
      <c r="E17">
        <v>10</v>
      </c>
      <c r="F17" t="s">
        <v>2</v>
      </c>
    </row>
    <row r="18" spans="1:6" x14ac:dyDescent="0.25">
      <c r="A18" s="41" t="s">
        <v>9</v>
      </c>
      <c r="B18" s="41"/>
      <c r="C18" s="41"/>
      <c r="E18">
        <v>1500</v>
      </c>
      <c r="F18" t="s">
        <v>3</v>
      </c>
    </row>
    <row r="19" spans="1:6" x14ac:dyDescent="0.25">
      <c r="A19" s="41" t="s">
        <v>7</v>
      </c>
      <c r="B19" s="41"/>
      <c r="C19" s="41"/>
      <c r="E19">
        <v>25</v>
      </c>
      <c r="F19" t="s">
        <v>4</v>
      </c>
    </row>
    <row r="20" spans="1:6" x14ac:dyDescent="0.25">
      <c r="A20" s="41" t="s">
        <v>11</v>
      </c>
      <c r="B20" s="41"/>
      <c r="C20" s="41"/>
      <c r="E20" t="s">
        <v>12</v>
      </c>
      <c r="F20" t="s">
        <v>13</v>
      </c>
    </row>
    <row r="22" spans="1:6" x14ac:dyDescent="0.25">
      <c r="A22" t="s">
        <v>163</v>
      </c>
    </row>
    <row r="23" spans="1:6" x14ac:dyDescent="0.25">
      <c r="A23" t="s">
        <v>62</v>
      </c>
    </row>
    <row r="25" spans="1:6" x14ac:dyDescent="0.25">
      <c r="A25" t="s">
        <v>64</v>
      </c>
    </row>
    <row r="26" spans="1:6" x14ac:dyDescent="0.25">
      <c r="A26" s="41" t="s">
        <v>63</v>
      </c>
      <c r="B26" s="41"/>
      <c r="C26" s="41"/>
      <c r="D26" s="4" t="s">
        <v>65</v>
      </c>
      <c r="E26">
        <v>22</v>
      </c>
      <c r="F26" t="s">
        <v>13</v>
      </c>
    </row>
    <row r="27" spans="1:6" x14ac:dyDescent="0.25">
      <c r="A27" s="41" t="s">
        <v>66</v>
      </c>
      <c r="B27" s="41"/>
      <c r="C27" s="41"/>
      <c r="D27" s="4" t="s">
        <v>65</v>
      </c>
      <c r="E27">
        <v>30</v>
      </c>
      <c r="F27" t="s">
        <v>13</v>
      </c>
    </row>
    <row r="28" spans="1:6" x14ac:dyDescent="0.25">
      <c r="A28" s="41" t="s">
        <v>67</v>
      </c>
      <c r="B28" s="41"/>
      <c r="C28" s="41"/>
      <c r="D28" s="4" t="s">
        <v>65</v>
      </c>
      <c r="E28">
        <v>28</v>
      </c>
      <c r="F28" t="s">
        <v>13</v>
      </c>
    </row>
    <row r="29" spans="1:6" x14ac:dyDescent="0.25">
      <c r="A29" s="42" t="s">
        <v>68</v>
      </c>
      <c r="B29" s="42"/>
      <c r="C29" s="42"/>
      <c r="D29" s="4" t="s">
        <v>65</v>
      </c>
      <c r="E29" s="30">
        <v>29</v>
      </c>
      <c r="F29" s="30" t="s">
        <v>13</v>
      </c>
    </row>
    <row r="30" spans="1:6" s="6" customFormat="1" x14ac:dyDescent="0.25">
      <c r="A30" s="43" t="s">
        <v>69</v>
      </c>
      <c r="B30" s="44"/>
      <c r="C30" s="44"/>
      <c r="D30" s="27" t="s">
        <v>65</v>
      </c>
      <c r="E30" s="28">
        <v>32</v>
      </c>
      <c r="F30" s="29" t="s">
        <v>13</v>
      </c>
    </row>
    <row r="31" spans="1:6" x14ac:dyDescent="0.25">
      <c r="A31" s="41" t="s">
        <v>70</v>
      </c>
      <c r="B31" s="41"/>
      <c r="C31" s="41"/>
      <c r="D31" s="4" t="s">
        <v>65</v>
      </c>
      <c r="E31">
        <v>35</v>
      </c>
      <c r="F31" t="s">
        <v>13</v>
      </c>
    </row>
    <row r="32" spans="1:6" x14ac:dyDescent="0.25">
      <c r="A32" s="41" t="s">
        <v>71</v>
      </c>
      <c r="B32" s="41"/>
      <c r="C32" s="41"/>
      <c r="D32" s="4" t="s">
        <v>65</v>
      </c>
      <c r="E32">
        <v>35</v>
      </c>
      <c r="F32" t="s">
        <v>13</v>
      </c>
    </row>
    <row r="33" spans="1:8" x14ac:dyDescent="0.25">
      <c r="A33" s="41" t="s">
        <v>72</v>
      </c>
      <c r="B33" s="41"/>
      <c r="C33" s="41"/>
      <c r="D33" s="4" t="s">
        <v>65</v>
      </c>
      <c r="E33">
        <v>39</v>
      </c>
      <c r="F33" t="s">
        <v>13</v>
      </c>
    </row>
    <row r="34" spans="1:8" x14ac:dyDescent="0.25">
      <c r="A34" s="41" t="s">
        <v>73</v>
      </c>
      <c r="B34" s="41"/>
      <c r="C34" s="41"/>
      <c r="D34" s="4" t="s">
        <v>65</v>
      </c>
      <c r="E34">
        <v>43</v>
      </c>
      <c r="F34" t="s">
        <v>13</v>
      </c>
    </row>
    <row r="35" spans="1:8" x14ac:dyDescent="0.25">
      <c r="A35" s="41" t="s">
        <v>74</v>
      </c>
      <c r="B35" s="41"/>
      <c r="C35" s="41"/>
      <c r="D35" s="4" t="s">
        <v>65</v>
      </c>
      <c r="E35">
        <v>55</v>
      </c>
      <c r="F35" t="s">
        <v>13</v>
      </c>
    </row>
    <row r="37" spans="1:8" x14ac:dyDescent="0.25">
      <c r="A37" s="41" t="s">
        <v>75</v>
      </c>
      <c r="B37" s="41"/>
      <c r="C37" s="41"/>
      <c r="D37" s="3" t="s">
        <v>135</v>
      </c>
      <c r="E37">
        <v>39</v>
      </c>
      <c r="F37" t="s">
        <v>13</v>
      </c>
    </row>
    <row r="38" spans="1:8" x14ac:dyDescent="0.25">
      <c r="A38" s="41" t="s">
        <v>76</v>
      </c>
      <c r="B38" s="41"/>
      <c r="C38" s="41"/>
      <c r="D38" s="3" t="s">
        <v>136</v>
      </c>
      <c r="E38">
        <v>-28</v>
      </c>
      <c r="F38" t="s">
        <v>13</v>
      </c>
    </row>
    <row r="39" spans="1:8" x14ac:dyDescent="0.25">
      <c r="A39" s="3" t="s">
        <v>179</v>
      </c>
    </row>
    <row r="40" spans="1:8" x14ac:dyDescent="0.25">
      <c r="A40" s="7" t="s">
        <v>180</v>
      </c>
    </row>
    <row r="41" spans="1:8" x14ac:dyDescent="0.25">
      <c r="A41" s="23" t="s">
        <v>151</v>
      </c>
    </row>
    <row r="44" spans="1:8" x14ac:dyDescent="0.25">
      <c r="A44" s="8" t="s">
        <v>96</v>
      </c>
    </row>
    <row r="48" spans="1:8" x14ac:dyDescent="0.25">
      <c r="A48" t="s">
        <v>85</v>
      </c>
      <c r="D48" s="3" t="s">
        <v>80</v>
      </c>
      <c r="E48" s="17">
        <f>1+(E14/100)*(E38-25)</f>
        <v>1.1377999999999999</v>
      </c>
      <c r="F48" t="s">
        <v>77</v>
      </c>
      <c r="H48">
        <v>1.139</v>
      </c>
    </row>
    <row r="49" spans="1:8" x14ac:dyDescent="0.25">
      <c r="A49" s="7" t="s">
        <v>87</v>
      </c>
      <c r="E49" s="17"/>
    </row>
    <row r="50" spans="1:8" x14ac:dyDescent="0.25">
      <c r="A50" t="s">
        <v>78</v>
      </c>
      <c r="D50" s="3" t="s">
        <v>81</v>
      </c>
      <c r="E50" s="17">
        <f>E48*E11</f>
        <v>47.673819999999992</v>
      </c>
      <c r="F50" t="s">
        <v>3</v>
      </c>
      <c r="H50">
        <v>46.71</v>
      </c>
    </row>
    <row r="51" spans="1:8" x14ac:dyDescent="0.25">
      <c r="A51" t="s">
        <v>79</v>
      </c>
      <c r="D51" s="3" t="s">
        <v>82</v>
      </c>
      <c r="E51" s="17">
        <f>E9*E48</f>
        <v>56.662439999999989</v>
      </c>
      <c r="F51" t="s">
        <v>3</v>
      </c>
      <c r="H51">
        <v>56.73</v>
      </c>
    </row>
    <row r="52" spans="1:8" x14ac:dyDescent="0.25">
      <c r="E52" s="17"/>
    </row>
    <row r="53" spans="1:8" x14ac:dyDescent="0.25">
      <c r="A53" t="s">
        <v>86</v>
      </c>
      <c r="D53" s="3" t="s">
        <v>83</v>
      </c>
      <c r="E53" s="17">
        <f>1+(E14/100)*(E37+E30-25)</f>
        <v>0.88039999999999996</v>
      </c>
      <c r="F53" t="s">
        <v>77</v>
      </c>
      <c r="H53">
        <v>0.86950000000000005</v>
      </c>
    </row>
    <row r="54" spans="1:8" x14ac:dyDescent="0.25">
      <c r="A54" t="s">
        <v>92</v>
      </c>
      <c r="D54" s="3" t="s">
        <v>84</v>
      </c>
      <c r="E54" s="17">
        <f>E53*E11</f>
        <v>36.888759999999998</v>
      </c>
      <c r="F54" t="s">
        <v>3</v>
      </c>
      <c r="H54">
        <v>35.64</v>
      </c>
    </row>
    <row r="55" spans="1:8" x14ac:dyDescent="0.25">
      <c r="E55" s="17"/>
    </row>
    <row r="56" spans="1:8" x14ac:dyDescent="0.25">
      <c r="E56" s="17"/>
    </row>
    <row r="57" spans="1:8" x14ac:dyDescent="0.25">
      <c r="A57" t="s">
        <v>95</v>
      </c>
      <c r="D57" s="3" t="s">
        <v>88</v>
      </c>
      <c r="E57" s="17">
        <f>1+(E15/100)*(E37+E30-25)</f>
        <v>1.0229999999999999</v>
      </c>
      <c r="F57" t="s">
        <v>77</v>
      </c>
      <c r="H57">
        <v>1.0225</v>
      </c>
    </row>
    <row r="58" spans="1:8" x14ac:dyDescent="0.25">
      <c r="A58" s="7" t="s">
        <v>94</v>
      </c>
      <c r="E58" s="17">
        <v>1.25</v>
      </c>
      <c r="F58" t="s">
        <v>77</v>
      </c>
    </row>
    <row r="59" spans="1:8" x14ac:dyDescent="0.25">
      <c r="A59" t="s">
        <v>93</v>
      </c>
      <c r="D59" s="3" t="s">
        <v>89</v>
      </c>
      <c r="E59" s="17">
        <f>E12*E57</f>
        <v>13.554749999999999</v>
      </c>
      <c r="F59" t="s">
        <v>4</v>
      </c>
      <c r="H59">
        <v>11.22</v>
      </c>
    </row>
    <row r="60" spans="1:8" x14ac:dyDescent="0.25">
      <c r="A60" t="s">
        <v>90</v>
      </c>
      <c r="D60" s="3" t="s">
        <v>91</v>
      </c>
      <c r="E60" s="17">
        <f>E10*E58</f>
        <v>17.5625</v>
      </c>
      <c r="F60" t="s">
        <v>4</v>
      </c>
      <c r="H60">
        <v>14.45</v>
      </c>
    </row>
    <row r="62" spans="1:8" x14ac:dyDescent="0.25">
      <c r="A62" t="s">
        <v>152</v>
      </c>
      <c r="D62" s="3" t="s">
        <v>140</v>
      </c>
      <c r="E62">
        <v>72</v>
      </c>
      <c r="F62" t="s">
        <v>107</v>
      </c>
    </row>
    <row r="63" spans="1:8" x14ac:dyDescent="0.25">
      <c r="A63" t="s">
        <v>138</v>
      </c>
      <c r="D63" s="3" t="s">
        <v>142</v>
      </c>
      <c r="E63" s="18">
        <f>E8*E62</f>
        <v>39960</v>
      </c>
      <c r="F63" t="s">
        <v>139</v>
      </c>
    </row>
    <row r="64" spans="1:8" x14ac:dyDescent="0.25">
      <c r="E64" s="18"/>
    </row>
    <row r="67" spans="1:10" x14ac:dyDescent="0.25">
      <c r="A67" s="8" t="s">
        <v>195</v>
      </c>
    </row>
    <row r="69" spans="1:10" x14ac:dyDescent="0.25">
      <c r="A69" t="s">
        <v>141</v>
      </c>
    </row>
    <row r="70" spans="1:10" x14ac:dyDescent="0.25">
      <c r="A70" t="s">
        <v>144</v>
      </c>
      <c r="D70" s="3" t="s">
        <v>143</v>
      </c>
      <c r="E70">
        <v>1.3320000000000001</v>
      </c>
      <c r="F70" t="s">
        <v>77</v>
      </c>
    </row>
    <row r="71" spans="1:10" x14ac:dyDescent="0.25">
      <c r="A71" t="s">
        <v>145</v>
      </c>
      <c r="D71" s="3" t="s">
        <v>146</v>
      </c>
      <c r="E71" s="18">
        <f>E63/E70</f>
        <v>30000</v>
      </c>
      <c r="F71" t="s">
        <v>2</v>
      </c>
    </row>
    <row r="73" spans="1:10" x14ac:dyDescent="0.25">
      <c r="A73" t="s">
        <v>97</v>
      </c>
      <c r="C73" t="s">
        <v>168</v>
      </c>
      <c r="D73" s="3" t="s">
        <v>148</v>
      </c>
      <c r="E73">
        <v>30</v>
      </c>
      <c r="F73" t="s">
        <v>147</v>
      </c>
    </row>
    <row r="75" spans="1:10" x14ac:dyDescent="0.25">
      <c r="A75" t="s">
        <v>158</v>
      </c>
      <c r="D75" s="5" t="s">
        <v>153</v>
      </c>
      <c r="E75">
        <v>45</v>
      </c>
      <c r="F75" t="s">
        <v>154</v>
      </c>
    </row>
    <row r="76" spans="1:10" x14ac:dyDescent="0.25">
      <c r="D76" s="26" t="s">
        <v>155</v>
      </c>
      <c r="E76" s="14" t="s">
        <v>156</v>
      </c>
      <c r="F76" t="s">
        <v>77</v>
      </c>
      <c r="J76" s="14"/>
    </row>
    <row r="77" spans="1:10" x14ac:dyDescent="0.25">
      <c r="A77" s="41" t="s">
        <v>98</v>
      </c>
      <c r="B77" s="41"/>
      <c r="C77" s="41"/>
      <c r="D77" s="3" t="s">
        <v>124</v>
      </c>
      <c r="E77">
        <v>200</v>
      </c>
      <c r="F77" t="s">
        <v>3</v>
      </c>
    </row>
    <row r="78" spans="1:10" x14ac:dyDescent="0.25">
      <c r="A78" s="41" t="s">
        <v>99</v>
      </c>
      <c r="B78" s="41"/>
      <c r="C78" s="41"/>
      <c r="D78" s="3" t="s">
        <v>125</v>
      </c>
      <c r="E78" s="14" t="s">
        <v>164</v>
      </c>
      <c r="F78" t="s">
        <v>3</v>
      </c>
    </row>
    <row r="79" spans="1:10" x14ac:dyDescent="0.25">
      <c r="A79" s="41" t="s">
        <v>100</v>
      </c>
      <c r="B79" s="41"/>
      <c r="C79" s="41"/>
      <c r="D79" s="3" t="s">
        <v>125</v>
      </c>
      <c r="E79" s="14" t="s">
        <v>165</v>
      </c>
      <c r="F79" t="s">
        <v>3</v>
      </c>
    </row>
    <row r="80" spans="1:10" x14ac:dyDescent="0.25">
      <c r="A80" s="41" t="s">
        <v>101</v>
      </c>
      <c r="B80" s="41"/>
      <c r="C80" s="41"/>
      <c r="D80" s="3" t="s">
        <v>125</v>
      </c>
      <c r="E80">
        <v>650</v>
      </c>
      <c r="F80" t="s">
        <v>3</v>
      </c>
    </row>
    <row r="81" spans="1:8" x14ac:dyDescent="0.25">
      <c r="A81" s="41" t="s">
        <v>102</v>
      </c>
      <c r="B81" s="41"/>
      <c r="C81" s="41"/>
      <c r="D81" s="3" t="s">
        <v>82</v>
      </c>
      <c r="E81">
        <v>1100</v>
      </c>
      <c r="F81" t="s">
        <v>3</v>
      </c>
    </row>
    <row r="82" spans="1:8" x14ac:dyDescent="0.25">
      <c r="A82" s="45" t="s">
        <v>103</v>
      </c>
      <c r="B82" s="45"/>
      <c r="C82" s="45"/>
      <c r="D82" s="5" t="s">
        <v>126</v>
      </c>
      <c r="E82" s="6">
        <v>32</v>
      </c>
      <c r="F82" s="6" t="s">
        <v>4</v>
      </c>
    </row>
    <row r="83" spans="1:8" x14ac:dyDescent="0.25">
      <c r="A83" s="45" t="s">
        <v>104</v>
      </c>
      <c r="B83" s="45"/>
      <c r="C83" s="45"/>
      <c r="D83" s="5" t="s">
        <v>127</v>
      </c>
      <c r="E83" s="6">
        <v>40</v>
      </c>
      <c r="F83" s="6" t="s">
        <v>4</v>
      </c>
    </row>
    <row r="84" spans="1:8" x14ac:dyDescent="0.25">
      <c r="A84" s="32" t="s">
        <v>160</v>
      </c>
      <c r="B84" s="6"/>
      <c r="C84" s="6"/>
      <c r="D84" s="5" t="s">
        <v>120</v>
      </c>
      <c r="E84" s="6">
        <v>3</v>
      </c>
      <c r="F84" s="6" t="s">
        <v>159</v>
      </c>
    </row>
    <row r="85" spans="1:8" x14ac:dyDescent="0.25">
      <c r="A85" s="13"/>
      <c r="B85" s="6"/>
      <c r="C85" s="6"/>
      <c r="D85" s="5"/>
      <c r="E85" s="6"/>
      <c r="F85" s="6"/>
    </row>
    <row r="86" spans="1:8" x14ac:dyDescent="0.25">
      <c r="A86" s="13"/>
      <c r="B86" s="6"/>
      <c r="C86" s="6"/>
      <c r="D86" s="5"/>
      <c r="E86" s="6"/>
      <c r="F86" s="6"/>
    </row>
    <row r="89" spans="1:8" x14ac:dyDescent="0.25">
      <c r="A89" s="8" t="s">
        <v>105</v>
      </c>
    </row>
    <row r="91" spans="1:8" x14ac:dyDescent="0.25">
      <c r="A91" t="s">
        <v>106</v>
      </c>
      <c r="D91" s="19">
        <f>E77/E54</f>
        <v>5.4217056902969905</v>
      </c>
      <c r="E91" s="16">
        <f>CEILING(D91,1)</f>
        <v>6</v>
      </c>
      <c r="F91" s="9" t="s">
        <v>107</v>
      </c>
    </row>
    <row r="92" spans="1:8" x14ac:dyDescent="0.25">
      <c r="A92" t="s">
        <v>108</v>
      </c>
      <c r="D92" s="20">
        <f>160/E54</f>
        <v>4.3373645522375925</v>
      </c>
      <c r="E92" s="16">
        <f>CEILING(D92,1)</f>
        <v>5</v>
      </c>
      <c r="F92" s="9" t="s">
        <v>107</v>
      </c>
      <c r="H92" s="10" t="s">
        <v>149</v>
      </c>
    </row>
    <row r="93" spans="1:8" x14ac:dyDescent="0.25">
      <c r="A93" t="s">
        <v>109</v>
      </c>
      <c r="D93" s="20">
        <f>1000/E50</f>
        <v>20.975873131207027</v>
      </c>
      <c r="E93" s="16">
        <f>FLOOR(D93,1)</f>
        <v>20</v>
      </c>
      <c r="F93" s="9" t="s">
        <v>107</v>
      </c>
      <c r="H93" s="10" t="s">
        <v>111</v>
      </c>
    </row>
    <row r="94" spans="1:8" x14ac:dyDescent="0.25">
      <c r="A94" t="s">
        <v>110</v>
      </c>
      <c r="D94" s="19">
        <f>1100/E51</f>
        <v>19.413212703159274</v>
      </c>
      <c r="E94" s="16">
        <f>FLOOR(D94,1)</f>
        <v>19</v>
      </c>
      <c r="F94" s="9" t="s">
        <v>107</v>
      </c>
      <c r="H94" s="10" t="s">
        <v>112</v>
      </c>
    </row>
    <row r="95" spans="1:8" x14ac:dyDescent="0.25">
      <c r="A95" t="s">
        <v>161</v>
      </c>
      <c r="D95" s="19">
        <f>600/E51</f>
        <v>10.58902511081415</v>
      </c>
      <c r="E95" s="16">
        <f>CEILING(D95,1)</f>
        <v>11</v>
      </c>
      <c r="F95" s="9" t="s">
        <v>107</v>
      </c>
      <c r="H95" s="10"/>
    </row>
    <row r="96" spans="1:8" x14ac:dyDescent="0.25">
      <c r="D96" s="11"/>
      <c r="E96" s="9"/>
      <c r="F96" s="9"/>
    </row>
    <row r="97" spans="1:6" x14ac:dyDescent="0.25">
      <c r="D97" s="11"/>
      <c r="E97" s="9"/>
      <c r="F97" s="9"/>
    </row>
    <row r="98" spans="1:6" x14ac:dyDescent="0.25">
      <c r="D98" s="11"/>
      <c r="E98" s="9"/>
      <c r="F98" s="9"/>
    </row>
    <row r="99" spans="1:6" x14ac:dyDescent="0.25">
      <c r="A99" s="3"/>
      <c r="E99" s="16"/>
      <c r="F99" s="9"/>
    </row>
    <row r="100" spans="1:6" x14ac:dyDescent="0.25">
      <c r="A100" s="3"/>
      <c r="E100" s="16"/>
      <c r="F100" s="9"/>
    </row>
    <row r="101" spans="1:6" x14ac:dyDescent="0.25">
      <c r="A101" s="8" t="s">
        <v>157</v>
      </c>
      <c r="E101" s="16"/>
      <c r="F101" s="9"/>
    </row>
    <row r="102" spans="1:6" x14ac:dyDescent="0.25">
      <c r="E102" s="16"/>
      <c r="F102" s="9"/>
    </row>
    <row r="103" spans="1:6" x14ac:dyDescent="0.25">
      <c r="A103" s="15" t="s">
        <v>197</v>
      </c>
      <c r="D103" s="12" t="s">
        <v>196</v>
      </c>
      <c r="E103" s="16">
        <v>12</v>
      </c>
      <c r="F103" s="9" t="s">
        <v>107</v>
      </c>
    </row>
    <row r="104" spans="1:6" x14ac:dyDescent="0.25">
      <c r="A104" t="s">
        <v>113</v>
      </c>
      <c r="D104" s="3" t="s">
        <v>125</v>
      </c>
      <c r="E104" s="16">
        <f>E103*$E$11</f>
        <v>502.79999999999995</v>
      </c>
      <c r="F104" s="9" t="s">
        <v>3</v>
      </c>
    </row>
    <row r="105" spans="1:6" x14ac:dyDescent="0.25">
      <c r="A105" t="s">
        <v>114</v>
      </c>
      <c r="D105" s="3" t="s">
        <v>81</v>
      </c>
      <c r="E105" s="16">
        <f>E103*$E$50</f>
        <v>572.08583999999996</v>
      </c>
      <c r="F105" s="9" t="s">
        <v>3</v>
      </c>
    </row>
    <row r="106" spans="1:6" x14ac:dyDescent="0.25">
      <c r="A106" t="s">
        <v>116</v>
      </c>
      <c r="D106" s="3" t="s">
        <v>82</v>
      </c>
      <c r="E106" s="16">
        <f>E103*$E$51</f>
        <v>679.94927999999982</v>
      </c>
      <c r="F106" s="9" t="s">
        <v>3</v>
      </c>
    </row>
    <row r="107" spans="1:6" x14ac:dyDescent="0.25">
      <c r="A107" s="3" t="s">
        <v>117</v>
      </c>
      <c r="E107" s="9"/>
      <c r="F107" s="9"/>
    </row>
    <row r="108" spans="1:6" x14ac:dyDescent="0.25">
      <c r="E108" s="9"/>
      <c r="F108" s="9"/>
    </row>
    <row r="109" spans="1:6" x14ac:dyDescent="0.25">
      <c r="A109" t="s">
        <v>118</v>
      </c>
      <c r="E109" s="9"/>
      <c r="F109" s="9"/>
    </row>
    <row r="110" spans="1:6" x14ac:dyDescent="0.25">
      <c r="A110" t="s">
        <v>119</v>
      </c>
      <c r="D110" s="3" t="s">
        <v>120</v>
      </c>
      <c r="E110" s="9">
        <v>2</v>
      </c>
      <c r="F110" s="9" t="s">
        <v>77</v>
      </c>
    </row>
    <row r="111" spans="1:6" x14ac:dyDescent="0.25">
      <c r="A111" t="s">
        <v>122</v>
      </c>
      <c r="D111" s="3" t="s">
        <v>89</v>
      </c>
      <c r="E111" s="16">
        <f>E110*$E$59</f>
        <v>27.109499999999997</v>
      </c>
      <c r="F111" s="9" t="s">
        <v>4</v>
      </c>
    </row>
    <row r="112" spans="1:6" x14ac:dyDescent="0.25">
      <c r="A112" s="7" t="s">
        <v>121</v>
      </c>
      <c r="E112" s="37" t="s">
        <v>185</v>
      </c>
      <c r="F112" s="9" t="s">
        <v>4</v>
      </c>
    </row>
    <row r="113" spans="1:6" x14ac:dyDescent="0.25">
      <c r="A113" t="s">
        <v>123</v>
      </c>
      <c r="D113" s="3" t="s">
        <v>91</v>
      </c>
      <c r="E113" s="36">
        <f>E110*$E$60</f>
        <v>35.125</v>
      </c>
      <c r="F113" s="9" t="s">
        <v>4</v>
      </c>
    </row>
    <row r="114" spans="1:6" x14ac:dyDescent="0.25">
      <c r="A114" s="7" t="s">
        <v>137</v>
      </c>
      <c r="E114" s="37" t="s">
        <v>186</v>
      </c>
      <c r="F114" s="9" t="s">
        <v>4</v>
      </c>
    </row>
    <row r="115" spans="1:6" x14ac:dyDescent="0.25">
      <c r="A115" s="7" t="s">
        <v>198</v>
      </c>
      <c r="E115" s="21"/>
      <c r="F115" s="9"/>
    </row>
    <row r="116" spans="1:6" x14ac:dyDescent="0.25">
      <c r="A116" s="7" t="s">
        <v>199</v>
      </c>
      <c r="F116" s="9"/>
    </row>
    <row r="117" spans="1:6" x14ac:dyDescent="0.25">
      <c r="A117" s="7"/>
      <c r="E117" s="9"/>
      <c r="F117" s="9"/>
    </row>
    <row r="118" spans="1:6" x14ac:dyDescent="0.25">
      <c r="A118" s="7"/>
    </row>
  </sheetData>
  <mergeCells count="33">
    <mergeCell ref="A1:F1"/>
    <mergeCell ref="A19:C19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82:C82"/>
    <mergeCell ref="A83:C83"/>
    <mergeCell ref="A38:C38"/>
    <mergeCell ref="A77:C77"/>
    <mergeCell ref="A78:C78"/>
    <mergeCell ref="A79:C79"/>
    <mergeCell ref="A80:C80"/>
    <mergeCell ref="A81:C81"/>
    <mergeCell ref="A37:C37"/>
    <mergeCell ref="A20:C20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</mergeCells>
  <pageMargins left="0.70866141732283472" right="0.70866141732283472" top="0.74803149606299213" bottom="0.74803149606299213" header="0.31496062992125984" footer="0.31496062992125984"/>
  <pageSetup paperSize="9" scale="90" fitToHeight="0" orientation="portrait" r:id="rId1"/>
  <rowBreaks count="2" manualBreakCount="2">
    <brk id="43" max="16383" man="1"/>
    <brk id="88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429B1-38AE-4C5F-A984-588793C1523A}">
  <sheetPr>
    <pageSetUpPr fitToPage="1"/>
  </sheetPr>
  <dimension ref="A1:J118"/>
  <sheetViews>
    <sheetView view="pageBreakPreview" zoomScaleNormal="100" zoomScaleSheetLayoutView="100" workbookViewId="0">
      <selection activeCell="I12" sqref="I12"/>
    </sheetView>
  </sheetViews>
  <sheetFormatPr defaultRowHeight="15" x14ac:dyDescent="0.25"/>
  <cols>
    <col min="1" max="1" width="16.42578125" customWidth="1"/>
    <col min="3" max="3" width="41.28515625" customWidth="1"/>
    <col min="4" max="4" width="14" style="3" customWidth="1"/>
    <col min="5" max="5" width="10.42578125" bestFit="1" customWidth="1"/>
    <col min="6" max="6" width="5.5703125" bestFit="1" customWidth="1"/>
    <col min="8" max="8" width="9.140625" hidden="1" customWidth="1"/>
  </cols>
  <sheetData>
    <row r="1" spans="1:8" s="31" customFormat="1" ht="37.5" customHeight="1" x14ac:dyDescent="0.25">
      <c r="A1" s="40" t="s">
        <v>182</v>
      </c>
      <c r="B1" s="40"/>
      <c r="C1" s="40"/>
      <c r="D1" s="40"/>
      <c r="E1" s="40"/>
      <c r="F1" s="40"/>
      <c r="G1" s="34"/>
    </row>
    <row r="2" spans="1:8" s="31" customFormat="1" ht="18.75" x14ac:dyDescent="0.25">
      <c r="A2" s="33"/>
      <c r="B2" s="33"/>
      <c r="C2" s="33"/>
      <c r="D2" s="33"/>
      <c r="E2" s="33"/>
      <c r="F2" s="34"/>
    </row>
    <row r="3" spans="1:8" ht="18.75" x14ac:dyDescent="0.3">
      <c r="A3" s="25" t="s">
        <v>10</v>
      </c>
      <c r="E3" s="22"/>
    </row>
    <row r="4" spans="1:8" x14ac:dyDescent="0.25">
      <c r="A4" s="24"/>
    </row>
    <row r="6" spans="1:8" x14ac:dyDescent="0.25">
      <c r="A6" t="s">
        <v>1</v>
      </c>
      <c r="B6" t="s">
        <v>168</v>
      </c>
      <c r="H6" t="s">
        <v>115</v>
      </c>
    </row>
    <row r="8" spans="1:8" x14ac:dyDescent="0.25">
      <c r="A8" s="41" t="s">
        <v>53</v>
      </c>
      <c r="B8" s="41"/>
      <c r="C8" s="41"/>
      <c r="D8" s="3" t="s">
        <v>128</v>
      </c>
      <c r="E8">
        <v>555</v>
      </c>
      <c r="F8" t="s">
        <v>139</v>
      </c>
    </row>
    <row r="9" spans="1:8" x14ac:dyDescent="0.25">
      <c r="A9" s="41" t="s">
        <v>54</v>
      </c>
      <c r="B9" s="41"/>
      <c r="C9" s="41"/>
      <c r="D9" s="3" t="s">
        <v>129</v>
      </c>
      <c r="E9">
        <v>49.8</v>
      </c>
      <c r="F9" t="s">
        <v>3</v>
      </c>
      <c r="H9">
        <v>49.8</v>
      </c>
    </row>
    <row r="10" spans="1:8" x14ac:dyDescent="0.25">
      <c r="A10" s="41" t="s">
        <v>56</v>
      </c>
      <c r="B10" s="41"/>
      <c r="C10" s="41"/>
      <c r="D10" s="3" t="s">
        <v>130</v>
      </c>
      <c r="E10">
        <v>14.05</v>
      </c>
      <c r="F10" t="s">
        <v>4</v>
      </c>
      <c r="H10">
        <v>11.56</v>
      </c>
    </row>
    <row r="11" spans="1:8" x14ac:dyDescent="0.25">
      <c r="A11" s="41" t="s">
        <v>55</v>
      </c>
      <c r="B11" s="41"/>
      <c r="C11" s="41"/>
      <c r="D11" s="3" t="s">
        <v>125</v>
      </c>
      <c r="E11">
        <v>41.9</v>
      </c>
      <c r="F11" t="s">
        <v>3</v>
      </c>
      <c r="H11">
        <v>41</v>
      </c>
    </row>
    <row r="12" spans="1:8" x14ac:dyDescent="0.25">
      <c r="A12" s="41" t="s">
        <v>57</v>
      </c>
      <c r="B12" s="41"/>
      <c r="C12" s="41"/>
      <c r="D12" s="3" t="s">
        <v>131</v>
      </c>
      <c r="E12">
        <v>13.25</v>
      </c>
      <c r="F12" t="s">
        <v>4</v>
      </c>
      <c r="H12">
        <v>10.98</v>
      </c>
    </row>
    <row r="13" spans="1:8" x14ac:dyDescent="0.25">
      <c r="A13" s="45" t="s">
        <v>59</v>
      </c>
      <c r="B13" s="45"/>
      <c r="C13" s="45"/>
      <c r="D13" s="5" t="s">
        <v>132</v>
      </c>
      <c r="E13" s="6">
        <v>-0.34</v>
      </c>
      <c r="F13" s="6" t="s">
        <v>58</v>
      </c>
    </row>
    <row r="14" spans="1:8" x14ac:dyDescent="0.25">
      <c r="A14" s="45" t="s">
        <v>60</v>
      </c>
      <c r="B14" s="45"/>
      <c r="C14" s="45"/>
      <c r="D14" s="5" t="s">
        <v>133</v>
      </c>
      <c r="E14" s="6">
        <v>-0.26</v>
      </c>
      <c r="F14" s="6" t="s">
        <v>58</v>
      </c>
    </row>
    <row r="15" spans="1:8" x14ac:dyDescent="0.25">
      <c r="A15" s="45" t="s">
        <v>61</v>
      </c>
      <c r="B15" s="45"/>
      <c r="C15" s="45"/>
      <c r="D15" s="5" t="s">
        <v>134</v>
      </c>
      <c r="E15" s="6">
        <v>0.05</v>
      </c>
      <c r="F15" s="6" t="s">
        <v>58</v>
      </c>
      <c r="H15">
        <v>0.05</v>
      </c>
    </row>
    <row r="16" spans="1:8" x14ac:dyDescent="0.25">
      <c r="A16" s="41" t="s">
        <v>5</v>
      </c>
      <c r="B16" s="41"/>
      <c r="C16" s="41"/>
      <c r="E16">
        <v>21.6</v>
      </c>
      <c r="F16" t="s">
        <v>6</v>
      </c>
    </row>
    <row r="17" spans="1:6" x14ac:dyDescent="0.25">
      <c r="A17" s="41" t="s">
        <v>8</v>
      </c>
      <c r="B17" s="41"/>
      <c r="C17" s="41"/>
      <c r="E17">
        <v>10</v>
      </c>
      <c r="F17" t="s">
        <v>2</v>
      </c>
    </row>
    <row r="18" spans="1:6" x14ac:dyDescent="0.25">
      <c r="A18" s="41" t="s">
        <v>9</v>
      </c>
      <c r="B18" s="41"/>
      <c r="C18" s="41"/>
      <c r="E18">
        <v>1500</v>
      </c>
      <c r="F18" t="s">
        <v>3</v>
      </c>
    </row>
    <row r="19" spans="1:6" x14ac:dyDescent="0.25">
      <c r="A19" s="41" t="s">
        <v>7</v>
      </c>
      <c r="B19" s="41"/>
      <c r="C19" s="41"/>
      <c r="E19">
        <v>25</v>
      </c>
      <c r="F19" t="s">
        <v>4</v>
      </c>
    </row>
    <row r="20" spans="1:6" x14ac:dyDescent="0.25">
      <c r="A20" s="41" t="s">
        <v>11</v>
      </c>
      <c r="B20" s="41"/>
      <c r="C20" s="41"/>
      <c r="E20" t="s">
        <v>12</v>
      </c>
      <c r="F20" t="s">
        <v>13</v>
      </c>
    </row>
    <row r="22" spans="1:6" x14ac:dyDescent="0.25">
      <c r="A22" t="s">
        <v>163</v>
      </c>
    </row>
    <row r="23" spans="1:6" x14ac:dyDescent="0.25">
      <c r="A23" t="s">
        <v>62</v>
      </c>
    </row>
    <row r="25" spans="1:6" x14ac:dyDescent="0.25">
      <c r="A25" t="s">
        <v>64</v>
      </c>
    </row>
    <row r="26" spans="1:6" x14ac:dyDescent="0.25">
      <c r="A26" s="41" t="s">
        <v>63</v>
      </c>
      <c r="B26" s="41"/>
      <c r="C26" s="41"/>
      <c r="D26" s="4" t="s">
        <v>65</v>
      </c>
      <c r="E26">
        <v>22</v>
      </c>
      <c r="F26" t="s">
        <v>13</v>
      </c>
    </row>
    <row r="27" spans="1:6" x14ac:dyDescent="0.25">
      <c r="A27" s="41" t="s">
        <v>66</v>
      </c>
      <c r="B27" s="41"/>
      <c r="C27" s="41"/>
      <c r="D27" s="4" t="s">
        <v>65</v>
      </c>
      <c r="E27">
        <v>30</v>
      </c>
      <c r="F27" t="s">
        <v>13</v>
      </c>
    </row>
    <row r="28" spans="1:6" x14ac:dyDescent="0.25">
      <c r="A28" s="41" t="s">
        <v>67</v>
      </c>
      <c r="B28" s="41"/>
      <c r="C28" s="41"/>
      <c r="D28" s="4" t="s">
        <v>65</v>
      </c>
      <c r="E28">
        <v>28</v>
      </c>
      <c r="F28" t="s">
        <v>13</v>
      </c>
    </row>
    <row r="29" spans="1:6" x14ac:dyDescent="0.25">
      <c r="A29" s="42" t="s">
        <v>68</v>
      </c>
      <c r="B29" s="42"/>
      <c r="C29" s="42"/>
      <c r="D29" s="4" t="s">
        <v>65</v>
      </c>
      <c r="E29" s="30">
        <v>29</v>
      </c>
      <c r="F29" s="30" t="s">
        <v>13</v>
      </c>
    </row>
    <row r="30" spans="1:6" s="6" customFormat="1" x14ac:dyDescent="0.25">
      <c r="A30" s="43" t="s">
        <v>69</v>
      </c>
      <c r="B30" s="44"/>
      <c r="C30" s="44"/>
      <c r="D30" s="27" t="s">
        <v>65</v>
      </c>
      <c r="E30" s="28">
        <v>32</v>
      </c>
      <c r="F30" s="29" t="s">
        <v>13</v>
      </c>
    </row>
    <row r="31" spans="1:6" x14ac:dyDescent="0.25">
      <c r="A31" s="41" t="s">
        <v>70</v>
      </c>
      <c r="B31" s="41"/>
      <c r="C31" s="41"/>
      <c r="D31" s="4" t="s">
        <v>65</v>
      </c>
      <c r="E31">
        <v>35</v>
      </c>
      <c r="F31" t="s">
        <v>13</v>
      </c>
    </row>
    <row r="32" spans="1:6" x14ac:dyDescent="0.25">
      <c r="A32" s="41" t="s">
        <v>71</v>
      </c>
      <c r="B32" s="41"/>
      <c r="C32" s="41"/>
      <c r="D32" s="4" t="s">
        <v>65</v>
      </c>
      <c r="E32">
        <v>35</v>
      </c>
      <c r="F32" t="s">
        <v>13</v>
      </c>
    </row>
    <row r="33" spans="1:8" x14ac:dyDescent="0.25">
      <c r="A33" s="41" t="s">
        <v>72</v>
      </c>
      <c r="B33" s="41"/>
      <c r="C33" s="41"/>
      <c r="D33" s="4" t="s">
        <v>65</v>
      </c>
      <c r="E33">
        <v>39</v>
      </c>
      <c r="F33" t="s">
        <v>13</v>
      </c>
    </row>
    <row r="34" spans="1:8" x14ac:dyDescent="0.25">
      <c r="A34" s="41" t="s">
        <v>73</v>
      </c>
      <c r="B34" s="41"/>
      <c r="C34" s="41"/>
      <c r="D34" s="4" t="s">
        <v>65</v>
      </c>
      <c r="E34">
        <v>43</v>
      </c>
      <c r="F34" t="s">
        <v>13</v>
      </c>
    </row>
    <row r="35" spans="1:8" x14ac:dyDescent="0.25">
      <c r="A35" s="41" t="s">
        <v>74</v>
      </c>
      <c r="B35" s="41"/>
      <c r="C35" s="41"/>
      <c r="D35" s="4" t="s">
        <v>65</v>
      </c>
      <c r="E35">
        <v>55</v>
      </c>
      <c r="F35" t="s">
        <v>13</v>
      </c>
    </row>
    <row r="37" spans="1:8" x14ac:dyDescent="0.25">
      <c r="A37" s="41" t="s">
        <v>75</v>
      </c>
      <c r="B37" s="41"/>
      <c r="C37" s="41"/>
      <c r="D37" s="3" t="s">
        <v>135</v>
      </c>
      <c r="E37">
        <v>39</v>
      </c>
      <c r="F37" t="s">
        <v>13</v>
      </c>
    </row>
    <row r="38" spans="1:8" x14ac:dyDescent="0.25">
      <c r="A38" s="41" t="s">
        <v>76</v>
      </c>
      <c r="B38" s="41"/>
      <c r="C38" s="41"/>
      <c r="D38" s="3" t="s">
        <v>136</v>
      </c>
      <c r="E38">
        <v>-28</v>
      </c>
      <c r="F38" t="s">
        <v>13</v>
      </c>
    </row>
    <row r="39" spans="1:8" x14ac:dyDescent="0.25">
      <c r="A39" s="3" t="s">
        <v>179</v>
      </c>
    </row>
    <row r="40" spans="1:8" x14ac:dyDescent="0.25">
      <c r="A40" s="7" t="s">
        <v>180</v>
      </c>
    </row>
    <row r="41" spans="1:8" x14ac:dyDescent="0.25">
      <c r="A41" s="23" t="s">
        <v>151</v>
      </c>
    </row>
    <row r="44" spans="1:8" x14ac:dyDescent="0.25">
      <c r="A44" s="8" t="s">
        <v>96</v>
      </c>
    </row>
    <row r="48" spans="1:8" x14ac:dyDescent="0.25">
      <c r="A48" t="s">
        <v>85</v>
      </c>
      <c r="D48" s="3" t="s">
        <v>80</v>
      </c>
      <c r="E48" s="17">
        <f>1+(E14/100)*(E38-25)</f>
        <v>1.1377999999999999</v>
      </c>
      <c r="F48" t="s">
        <v>77</v>
      </c>
      <c r="H48">
        <v>1.139</v>
      </c>
    </row>
    <row r="49" spans="1:8" x14ac:dyDescent="0.25">
      <c r="A49" s="7" t="s">
        <v>87</v>
      </c>
      <c r="E49" s="17"/>
    </row>
    <row r="50" spans="1:8" x14ac:dyDescent="0.25">
      <c r="A50" t="s">
        <v>78</v>
      </c>
      <c r="D50" s="3" t="s">
        <v>81</v>
      </c>
      <c r="E50" s="17">
        <f>E48*E11</f>
        <v>47.673819999999992</v>
      </c>
      <c r="F50" t="s">
        <v>3</v>
      </c>
      <c r="H50">
        <v>46.71</v>
      </c>
    </row>
    <row r="51" spans="1:8" x14ac:dyDescent="0.25">
      <c r="A51" t="s">
        <v>79</v>
      </c>
      <c r="D51" s="3" t="s">
        <v>82</v>
      </c>
      <c r="E51" s="17">
        <f>E9*E48</f>
        <v>56.662439999999989</v>
      </c>
      <c r="F51" t="s">
        <v>3</v>
      </c>
      <c r="H51">
        <v>56.73</v>
      </c>
    </row>
    <row r="52" spans="1:8" x14ac:dyDescent="0.25">
      <c r="E52" s="17"/>
    </row>
    <row r="53" spans="1:8" x14ac:dyDescent="0.25">
      <c r="A53" t="s">
        <v>86</v>
      </c>
      <c r="D53" s="3" t="s">
        <v>83</v>
      </c>
      <c r="E53" s="17">
        <f>1+(E14/100)*(E37+E30-25)</f>
        <v>0.88039999999999996</v>
      </c>
      <c r="F53" t="s">
        <v>77</v>
      </c>
      <c r="H53">
        <v>0.86950000000000005</v>
      </c>
    </row>
    <row r="54" spans="1:8" x14ac:dyDescent="0.25">
      <c r="A54" t="s">
        <v>92</v>
      </c>
      <c r="D54" s="3" t="s">
        <v>84</v>
      </c>
      <c r="E54" s="17">
        <f>E53*E11</f>
        <v>36.888759999999998</v>
      </c>
      <c r="F54" t="s">
        <v>3</v>
      </c>
      <c r="H54">
        <v>35.64</v>
      </c>
    </row>
    <row r="55" spans="1:8" x14ac:dyDescent="0.25">
      <c r="E55" s="17"/>
    </row>
    <row r="56" spans="1:8" x14ac:dyDescent="0.25">
      <c r="E56" s="17"/>
    </row>
    <row r="57" spans="1:8" x14ac:dyDescent="0.25">
      <c r="A57" t="s">
        <v>95</v>
      </c>
      <c r="D57" s="3" t="s">
        <v>88</v>
      </c>
      <c r="E57" s="17">
        <f>1+(E15/100)*(E37+E30-25)</f>
        <v>1.0229999999999999</v>
      </c>
      <c r="F57" t="s">
        <v>77</v>
      </c>
      <c r="H57">
        <v>1.0225</v>
      </c>
    </row>
    <row r="58" spans="1:8" x14ac:dyDescent="0.25">
      <c r="A58" s="7" t="s">
        <v>94</v>
      </c>
      <c r="E58" s="17">
        <v>1.25</v>
      </c>
      <c r="F58" t="s">
        <v>77</v>
      </c>
    </row>
    <row r="59" spans="1:8" x14ac:dyDescent="0.25">
      <c r="A59" t="s">
        <v>93</v>
      </c>
      <c r="D59" s="3" t="s">
        <v>89</v>
      </c>
      <c r="E59" s="17">
        <f>E12*E57</f>
        <v>13.554749999999999</v>
      </c>
      <c r="F59" t="s">
        <v>4</v>
      </c>
      <c r="H59">
        <v>11.22</v>
      </c>
    </row>
    <row r="60" spans="1:8" x14ac:dyDescent="0.25">
      <c r="A60" t="s">
        <v>90</v>
      </c>
      <c r="D60" s="3" t="s">
        <v>91</v>
      </c>
      <c r="E60" s="17">
        <f>E10*E58</f>
        <v>17.5625</v>
      </c>
      <c r="F60" t="s">
        <v>4</v>
      </c>
      <c r="H60">
        <v>14.45</v>
      </c>
    </row>
    <row r="62" spans="1:8" x14ac:dyDescent="0.25">
      <c r="A62" t="s">
        <v>152</v>
      </c>
      <c r="D62" s="3" t="s">
        <v>140</v>
      </c>
      <c r="E62">
        <v>18</v>
      </c>
      <c r="F62" t="s">
        <v>107</v>
      </c>
    </row>
    <row r="63" spans="1:8" x14ac:dyDescent="0.25">
      <c r="A63" t="s">
        <v>138</v>
      </c>
      <c r="D63" s="3" t="s">
        <v>142</v>
      </c>
      <c r="E63" s="18">
        <f>E8*E62</f>
        <v>9990</v>
      </c>
      <c r="F63" t="s">
        <v>139</v>
      </c>
    </row>
    <row r="64" spans="1:8" x14ac:dyDescent="0.25">
      <c r="E64" s="18"/>
    </row>
    <row r="67" spans="1:10" x14ac:dyDescent="0.25">
      <c r="A67" s="8" t="s">
        <v>150</v>
      </c>
    </row>
    <row r="69" spans="1:10" x14ac:dyDescent="0.25">
      <c r="A69" t="s">
        <v>141</v>
      </c>
    </row>
    <row r="70" spans="1:10" x14ac:dyDescent="0.25">
      <c r="A70" t="s">
        <v>144</v>
      </c>
      <c r="D70" s="3" t="s">
        <v>143</v>
      </c>
      <c r="E70">
        <v>1.2490000000000001</v>
      </c>
      <c r="F70" t="s">
        <v>77</v>
      </c>
    </row>
    <row r="71" spans="1:10" x14ac:dyDescent="0.25">
      <c r="A71" t="s">
        <v>145</v>
      </c>
      <c r="D71" s="3" t="s">
        <v>146</v>
      </c>
      <c r="E71" s="18">
        <f>E63/E70</f>
        <v>7998.3987189751797</v>
      </c>
      <c r="F71" t="s">
        <v>2</v>
      </c>
    </row>
    <row r="73" spans="1:10" x14ac:dyDescent="0.25">
      <c r="A73" t="s">
        <v>97</v>
      </c>
      <c r="C73" t="s">
        <v>168</v>
      </c>
      <c r="D73" s="3" t="s">
        <v>148</v>
      </c>
      <c r="E73">
        <v>8</v>
      </c>
      <c r="F73" t="s">
        <v>147</v>
      </c>
    </row>
    <row r="75" spans="1:10" x14ac:dyDescent="0.25">
      <c r="A75" t="s">
        <v>158</v>
      </c>
      <c r="D75" s="5" t="s">
        <v>153</v>
      </c>
      <c r="E75">
        <v>12</v>
      </c>
      <c r="F75" t="s">
        <v>154</v>
      </c>
    </row>
    <row r="76" spans="1:10" x14ac:dyDescent="0.25">
      <c r="D76" s="26" t="s">
        <v>155</v>
      </c>
      <c r="E76" s="14" t="s">
        <v>156</v>
      </c>
      <c r="F76" t="s">
        <v>77</v>
      </c>
      <c r="J76" s="14"/>
    </row>
    <row r="77" spans="1:10" x14ac:dyDescent="0.25">
      <c r="A77" s="41" t="s">
        <v>98</v>
      </c>
      <c r="B77" s="41"/>
      <c r="C77" s="41"/>
      <c r="D77" s="3" t="s">
        <v>124</v>
      </c>
      <c r="E77">
        <v>200</v>
      </c>
      <c r="F77" t="s">
        <v>3</v>
      </c>
    </row>
    <row r="78" spans="1:10" x14ac:dyDescent="0.25">
      <c r="A78" s="41" t="s">
        <v>99</v>
      </c>
      <c r="B78" s="41"/>
      <c r="C78" s="41"/>
      <c r="D78" s="3" t="s">
        <v>125</v>
      </c>
      <c r="E78" s="14" t="s">
        <v>164</v>
      </c>
      <c r="F78" t="s">
        <v>3</v>
      </c>
    </row>
    <row r="79" spans="1:10" x14ac:dyDescent="0.25">
      <c r="A79" s="41" t="s">
        <v>100</v>
      </c>
      <c r="B79" s="41"/>
      <c r="C79" s="41"/>
      <c r="D79" s="3" t="s">
        <v>125</v>
      </c>
      <c r="E79" s="14" t="s">
        <v>165</v>
      </c>
      <c r="F79" t="s">
        <v>3</v>
      </c>
    </row>
    <row r="80" spans="1:10" x14ac:dyDescent="0.25">
      <c r="A80" s="41" t="s">
        <v>101</v>
      </c>
      <c r="B80" s="41"/>
      <c r="C80" s="41"/>
      <c r="D80" s="3" t="s">
        <v>125</v>
      </c>
      <c r="E80">
        <v>650</v>
      </c>
      <c r="F80" t="s">
        <v>3</v>
      </c>
    </row>
    <row r="81" spans="1:8" x14ac:dyDescent="0.25">
      <c r="A81" s="41" t="s">
        <v>102</v>
      </c>
      <c r="B81" s="41"/>
      <c r="C81" s="41"/>
      <c r="D81" s="3" t="s">
        <v>82</v>
      </c>
      <c r="E81">
        <v>1100</v>
      </c>
      <c r="F81" t="s">
        <v>3</v>
      </c>
    </row>
    <row r="82" spans="1:8" x14ac:dyDescent="0.25">
      <c r="A82" s="45" t="s">
        <v>103</v>
      </c>
      <c r="B82" s="45"/>
      <c r="C82" s="45"/>
      <c r="D82" s="5" t="s">
        <v>126</v>
      </c>
      <c r="E82" s="6">
        <v>32</v>
      </c>
      <c r="F82" s="6" t="s">
        <v>4</v>
      </c>
    </row>
    <row r="83" spans="1:8" x14ac:dyDescent="0.25">
      <c r="A83" s="45" t="s">
        <v>104</v>
      </c>
      <c r="B83" s="45"/>
      <c r="C83" s="45"/>
      <c r="D83" s="5" t="s">
        <v>127</v>
      </c>
      <c r="E83" s="6">
        <v>40</v>
      </c>
      <c r="F83" s="6" t="s">
        <v>4</v>
      </c>
    </row>
    <row r="84" spans="1:8" x14ac:dyDescent="0.25">
      <c r="A84" s="32" t="s">
        <v>160</v>
      </c>
      <c r="B84" s="6"/>
      <c r="C84" s="6"/>
      <c r="D84" s="5" t="s">
        <v>120</v>
      </c>
      <c r="E84" s="6">
        <v>2</v>
      </c>
      <c r="F84" s="6" t="s">
        <v>159</v>
      </c>
    </row>
    <row r="85" spans="1:8" x14ac:dyDescent="0.25">
      <c r="A85" s="13"/>
      <c r="B85" s="6"/>
      <c r="C85" s="6"/>
      <c r="D85" s="5"/>
      <c r="E85" s="6"/>
      <c r="F85" s="6"/>
    </row>
    <row r="86" spans="1:8" x14ac:dyDescent="0.25">
      <c r="A86" s="13"/>
      <c r="B86" s="6"/>
      <c r="C86" s="6"/>
      <c r="D86" s="5"/>
      <c r="E86" s="6"/>
      <c r="F86" s="6"/>
    </row>
    <row r="89" spans="1:8" x14ac:dyDescent="0.25">
      <c r="A89" s="8" t="s">
        <v>105</v>
      </c>
    </row>
    <row r="91" spans="1:8" x14ac:dyDescent="0.25">
      <c r="A91" t="s">
        <v>106</v>
      </c>
      <c r="D91" s="19">
        <f>E77/E54</f>
        <v>5.4217056902969905</v>
      </c>
      <c r="E91" s="16">
        <f>CEILING(D91,1)</f>
        <v>6</v>
      </c>
      <c r="F91" s="9" t="s">
        <v>107</v>
      </c>
    </row>
    <row r="92" spans="1:8" x14ac:dyDescent="0.25">
      <c r="A92" t="s">
        <v>108</v>
      </c>
      <c r="D92" s="20">
        <f>160/E54</f>
        <v>4.3373645522375925</v>
      </c>
      <c r="E92" s="16">
        <f>CEILING(D92,1)</f>
        <v>5</v>
      </c>
      <c r="F92" s="9" t="s">
        <v>107</v>
      </c>
      <c r="H92" s="10" t="s">
        <v>149</v>
      </c>
    </row>
    <row r="93" spans="1:8" x14ac:dyDescent="0.25">
      <c r="A93" t="s">
        <v>109</v>
      </c>
      <c r="D93" s="20">
        <f>1000/E50</f>
        <v>20.975873131207027</v>
      </c>
      <c r="E93" s="16">
        <f>FLOOR(D93,1)</f>
        <v>20</v>
      </c>
      <c r="F93" s="9" t="s">
        <v>107</v>
      </c>
      <c r="H93" s="10" t="s">
        <v>111</v>
      </c>
    </row>
    <row r="94" spans="1:8" x14ac:dyDescent="0.25">
      <c r="A94" t="s">
        <v>110</v>
      </c>
      <c r="D94" s="19">
        <f>1100/E51</f>
        <v>19.413212703159274</v>
      </c>
      <c r="E94" s="16">
        <f>FLOOR(D94,1)</f>
        <v>19</v>
      </c>
      <c r="F94" s="9" t="s">
        <v>107</v>
      </c>
      <c r="H94" s="10" t="s">
        <v>112</v>
      </c>
    </row>
    <row r="95" spans="1:8" x14ac:dyDescent="0.25">
      <c r="A95" t="s">
        <v>161</v>
      </c>
      <c r="D95" s="19">
        <f>600/E51</f>
        <v>10.58902511081415</v>
      </c>
      <c r="E95" s="16">
        <f>CEILING(D95,1)</f>
        <v>11</v>
      </c>
      <c r="F95" s="9" t="s">
        <v>107</v>
      </c>
      <c r="H95" s="10"/>
    </row>
    <row r="96" spans="1:8" x14ac:dyDescent="0.25">
      <c r="D96" s="11"/>
      <c r="E96" s="9"/>
      <c r="F96" s="9"/>
    </row>
    <row r="97" spans="1:6" x14ac:dyDescent="0.25">
      <c r="D97" s="11"/>
      <c r="E97" s="9"/>
      <c r="F97" s="9"/>
    </row>
    <row r="98" spans="1:6" x14ac:dyDescent="0.25">
      <c r="D98" s="11"/>
      <c r="E98" s="9"/>
      <c r="F98" s="9"/>
    </row>
    <row r="99" spans="1:6" x14ac:dyDescent="0.25">
      <c r="A99" s="3"/>
      <c r="E99" s="16"/>
      <c r="F99" s="9"/>
    </row>
    <row r="100" spans="1:6" x14ac:dyDescent="0.25">
      <c r="A100" s="3"/>
      <c r="E100" s="16"/>
      <c r="F100" s="9"/>
    </row>
    <row r="101" spans="1:6" x14ac:dyDescent="0.25">
      <c r="A101" s="8" t="s">
        <v>157</v>
      </c>
      <c r="E101" s="16"/>
      <c r="F101" s="9"/>
    </row>
    <row r="102" spans="1:6" x14ac:dyDescent="0.25">
      <c r="E102" s="16"/>
      <c r="F102" s="9"/>
    </row>
    <row r="103" spans="1:6" x14ac:dyDescent="0.25">
      <c r="A103" s="15" t="s">
        <v>172</v>
      </c>
      <c r="D103" s="12" t="s">
        <v>200</v>
      </c>
      <c r="E103" s="16">
        <v>9</v>
      </c>
      <c r="F103" s="9" t="s">
        <v>107</v>
      </c>
    </row>
    <row r="104" spans="1:6" x14ac:dyDescent="0.25">
      <c r="A104" t="s">
        <v>113</v>
      </c>
      <c r="D104" s="3" t="s">
        <v>125</v>
      </c>
      <c r="E104" s="16">
        <f>E103*$E$11</f>
        <v>377.09999999999997</v>
      </c>
      <c r="F104" s="9" t="s">
        <v>3</v>
      </c>
    </row>
    <row r="105" spans="1:6" x14ac:dyDescent="0.25">
      <c r="A105" t="s">
        <v>114</v>
      </c>
      <c r="D105" s="3" t="s">
        <v>81</v>
      </c>
      <c r="E105" s="16">
        <f>E103*$E$50</f>
        <v>429.06437999999991</v>
      </c>
      <c r="F105" s="9" t="s">
        <v>3</v>
      </c>
    </row>
    <row r="106" spans="1:6" x14ac:dyDescent="0.25">
      <c r="A106" t="s">
        <v>116</v>
      </c>
      <c r="D106" s="3" t="s">
        <v>82</v>
      </c>
      <c r="E106" s="16">
        <f>E103*$E$51</f>
        <v>509.96195999999992</v>
      </c>
      <c r="F106" s="9" t="s">
        <v>3</v>
      </c>
    </row>
    <row r="107" spans="1:6" x14ac:dyDescent="0.25">
      <c r="A107" s="3" t="s">
        <v>117</v>
      </c>
      <c r="E107" s="9"/>
      <c r="F107" s="9"/>
    </row>
    <row r="108" spans="1:6" x14ac:dyDescent="0.25">
      <c r="E108" s="9"/>
      <c r="F108" s="9"/>
    </row>
    <row r="109" spans="1:6" x14ac:dyDescent="0.25">
      <c r="A109" t="s">
        <v>118</v>
      </c>
      <c r="E109" s="9"/>
      <c r="F109" s="9"/>
    </row>
    <row r="110" spans="1:6" x14ac:dyDescent="0.25">
      <c r="A110" t="s">
        <v>119</v>
      </c>
      <c r="D110" s="3" t="s">
        <v>120</v>
      </c>
      <c r="E110" s="9">
        <v>2</v>
      </c>
      <c r="F110" s="9" t="s">
        <v>77</v>
      </c>
    </row>
    <row r="111" spans="1:6" x14ac:dyDescent="0.25">
      <c r="A111" t="s">
        <v>122</v>
      </c>
      <c r="D111" s="3" t="s">
        <v>89</v>
      </c>
      <c r="E111" s="16">
        <f>E110*$E$59</f>
        <v>27.109499999999997</v>
      </c>
      <c r="F111" s="9" t="s">
        <v>4</v>
      </c>
    </row>
    <row r="112" spans="1:6" x14ac:dyDescent="0.25">
      <c r="A112" s="7" t="s">
        <v>121</v>
      </c>
      <c r="E112" s="37" t="s">
        <v>185</v>
      </c>
      <c r="F112" s="9" t="s">
        <v>4</v>
      </c>
    </row>
    <row r="113" spans="1:6" x14ac:dyDescent="0.25">
      <c r="A113" t="s">
        <v>123</v>
      </c>
      <c r="D113" s="3" t="s">
        <v>91</v>
      </c>
      <c r="E113" s="36">
        <f>E110*$E$60</f>
        <v>35.125</v>
      </c>
      <c r="F113" s="9" t="s">
        <v>4</v>
      </c>
    </row>
    <row r="114" spans="1:6" x14ac:dyDescent="0.25">
      <c r="A114" s="7" t="s">
        <v>137</v>
      </c>
      <c r="E114" s="37" t="s">
        <v>186</v>
      </c>
      <c r="F114" s="9" t="s">
        <v>4</v>
      </c>
    </row>
    <row r="115" spans="1:6" x14ac:dyDescent="0.25">
      <c r="A115" s="7" t="s">
        <v>201</v>
      </c>
      <c r="E115" s="21"/>
      <c r="F115" s="9"/>
    </row>
    <row r="116" spans="1:6" x14ac:dyDescent="0.25">
      <c r="A116" s="7" t="s">
        <v>199</v>
      </c>
      <c r="F116" s="9"/>
    </row>
    <row r="117" spans="1:6" x14ac:dyDescent="0.25">
      <c r="A117" s="7"/>
      <c r="E117" s="9"/>
      <c r="F117" s="9"/>
    </row>
    <row r="118" spans="1:6" x14ac:dyDescent="0.25">
      <c r="A118" s="7"/>
    </row>
  </sheetData>
  <mergeCells count="33">
    <mergeCell ref="A18:C18"/>
    <mergeCell ref="A1:F1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35:C35"/>
    <mergeCell ref="A19:C19"/>
    <mergeCell ref="A20:C20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81:C81"/>
    <mergeCell ref="A82:C82"/>
    <mergeCell ref="A83:C83"/>
    <mergeCell ref="A37:C37"/>
    <mergeCell ref="A38:C38"/>
    <mergeCell ref="A77:C77"/>
    <mergeCell ref="A78:C78"/>
    <mergeCell ref="A79:C79"/>
    <mergeCell ref="A80:C80"/>
  </mergeCells>
  <pageMargins left="0.70866141732283472" right="0.70866141732283472" top="0.74803149606299213" bottom="0.74803149606299213" header="0.31496062992125984" footer="0.31496062992125984"/>
  <pageSetup paperSize="9" scale="90" fitToHeight="0" orientation="portrait" r:id="rId1"/>
  <rowBreaks count="2" manualBreakCount="2">
    <brk id="43" max="16383" man="1"/>
    <brk id="88" max="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F1CB5-A6CD-48CB-A3F0-C56F64481C1E}">
  <sheetPr>
    <pageSetUpPr fitToPage="1"/>
  </sheetPr>
  <dimension ref="A1:J132"/>
  <sheetViews>
    <sheetView view="pageBreakPreview" zoomScaleNormal="100" zoomScaleSheetLayoutView="100" workbookViewId="0">
      <selection activeCell="I12" sqref="I12"/>
    </sheetView>
  </sheetViews>
  <sheetFormatPr defaultRowHeight="15" x14ac:dyDescent="0.25"/>
  <cols>
    <col min="1" max="1" width="16.42578125" customWidth="1"/>
    <col min="3" max="3" width="41.28515625" customWidth="1"/>
    <col min="4" max="4" width="14" style="3" customWidth="1"/>
    <col min="5" max="5" width="10.42578125" bestFit="1" customWidth="1"/>
    <col min="6" max="6" width="5.5703125" bestFit="1" customWidth="1"/>
    <col min="8" max="8" width="9.140625" hidden="1" customWidth="1"/>
  </cols>
  <sheetData>
    <row r="1" spans="1:8" s="31" customFormat="1" ht="37.5" customHeight="1" x14ac:dyDescent="0.25">
      <c r="A1" s="40" t="s">
        <v>183</v>
      </c>
      <c r="B1" s="40"/>
      <c r="C1" s="40"/>
      <c r="D1" s="40"/>
      <c r="E1" s="40"/>
      <c r="F1" s="40"/>
      <c r="G1" s="34"/>
    </row>
    <row r="2" spans="1:8" s="31" customFormat="1" ht="18.75" x14ac:dyDescent="0.25">
      <c r="A2" s="33"/>
      <c r="B2" s="33"/>
      <c r="C2" s="33"/>
      <c r="D2" s="33"/>
      <c r="E2" s="33"/>
      <c r="F2" s="34"/>
    </row>
    <row r="3" spans="1:8" ht="18.75" x14ac:dyDescent="0.3">
      <c r="A3" s="25" t="s">
        <v>10</v>
      </c>
      <c r="E3" s="22"/>
    </row>
    <row r="4" spans="1:8" x14ac:dyDescent="0.25">
      <c r="A4" s="24"/>
    </row>
    <row r="6" spans="1:8" x14ac:dyDescent="0.25">
      <c r="A6" t="s">
        <v>1</v>
      </c>
      <c r="B6" t="s">
        <v>168</v>
      </c>
      <c r="H6" t="s">
        <v>115</v>
      </c>
    </row>
    <row r="8" spans="1:8" x14ac:dyDescent="0.25">
      <c r="A8" s="41" t="s">
        <v>53</v>
      </c>
      <c r="B8" s="41"/>
      <c r="C8" s="41"/>
      <c r="D8" s="3" t="s">
        <v>128</v>
      </c>
      <c r="E8">
        <v>555</v>
      </c>
      <c r="F8" t="s">
        <v>139</v>
      </c>
    </row>
    <row r="9" spans="1:8" x14ac:dyDescent="0.25">
      <c r="A9" s="41" t="s">
        <v>54</v>
      </c>
      <c r="B9" s="41"/>
      <c r="C9" s="41"/>
      <c r="D9" s="3" t="s">
        <v>129</v>
      </c>
      <c r="E9">
        <v>49.8</v>
      </c>
      <c r="F9" t="s">
        <v>3</v>
      </c>
      <c r="H9">
        <v>49.8</v>
      </c>
    </row>
    <row r="10" spans="1:8" x14ac:dyDescent="0.25">
      <c r="A10" s="41" t="s">
        <v>56</v>
      </c>
      <c r="B10" s="41"/>
      <c r="C10" s="41"/>
      <c r="D10" s="3" t="s">
        <v>130</v>
      </c>
      <c r="E10">
        <v>14.05</v>
      </c>
      <c r="F10" t="s">
        <v>4</v>
      </c>
      <c r="H10">
        <v>11.56</v>
      </c>
    </row>
    <row r="11" spans="1:8" x14ac:dyDescent="0.25">
      <c r="A11" s="41" t="s">
        <v>55</v>
      </c>
      <c r="B11" s="41"/>
      <c r="C11" s="41"/>
      <c r="D11" s="3" t="s">
        <v>125</v>
      </c>
      <c r="E11">
        <v>41.9</v>
      </c>
      <c r="F11" t="s">
        <v>3</v>
      </c>
      <c r="H11">
        <v>41</v>
      </c>
    </row>
    <row r="12" spans="1:8" x14ac:dyDescent="0.25">
      <c r="A12" s="41" t="s">
        <v>57</v>
      </c>
      <c r="B12" s="41"/>
      <c r="C12" s="41"/>
      <c r="D12" s="3" t="s">
        <v>131</v>
      </c>
      <c r="E12">
        <v>13.25</v>
      </c>
      <c r="F12" t="s">
        <v>4</v>
      </c>
      <c r="H12">
        <v>10.98</v>
      </c>
    </row>
    <row r="13" spans="1:8" x14ac:dyDescent="0.25">
      <c r="A13" s="45" t="s">
        <v>59</v>
      </c>
      <c r="B13" s="45"/>
      <c r="C13" s="45"/>
      <c r="D13" s="5" t="s">
        <v>132</v>
      </c>
      <c r="E13" s="6">
        <v>-0.34</v>
      </c>
      <c r="F13" s="6" t="s">
        <v>58</v>
      </c>
    </row>
    <row r="14" spans="1:8" x14ac:dyDescent="0.25">
      <c r="A14" s="45" t="s">
        <v>60</v>
      </c>
      <c r="B14" s="45"/>
      <c r="C14" s="45"/>
      <c r="D14" s="5" t="s">
        <v>133</v>
      </c>
      <c r="E14" s="6">
        <v>-0.26</v>
      </c>
      <c r="F14" s="6" t="s">
        <v>58</v>
      </c>
    </row>
    <row r="15" spans="1:8" x14ac:dyDescent="0.25">
      <c r="A15" s="45" t="s">
        <v>61</v>
      </c>
      <c r="B15" s="45"/>
      <c r="C15" s="45"/>
      <c r="D15" s="5" t="s">
        <v>134</v>
      </c>
      <c r="E15" s="6">
        <v>0.05</v>
      </c>
      <c r="F15" s="6" t="s">
        <v>58</v>
      </c>
      <c r="H15">
        <v>0.05</v>
      </c>
    </row>
    <row r="16" spans="1:8" x14ac:dyDescent="0.25">
      <c r="A16" s="41" t="s">
        <v>5</v>
      </c>
      <c r="B16" s="41"/>
      <c r="C16" s="41"/>
      <c r="E16">
        <v>21.6</v>
      </c>
      <c r="F16" t="s">
        <v>6</v>
      </c>
    </row>
    <row r="17" spans="1:6" x14ac:dyDescent="0.25">
      <c r="A17" s="41" t="s">
        <v>8</v>
      </c>
      <c r="B17" s="41"/>
      <c r="C17" s="41"/>
      <c r="E17">
        <v>10</v>
      </c>
      <c r="F17" t="s">
        <v>2</v>
      </c>
    </row>
    <row r="18" spans="1:6" x14ac:dyDescent="0.25">
      <c r="A18" s="41" t="s">
        <v>9</v>
      </c>
      <c r="B18" s="41"/>
      <c r="C18" s="41"/>
      <c r="E18">
        <v>1500</v>
      </c>
      <c r="F18" t="s">
        <v>3</v>
      </c>
    </row>
    <row r="19" spans="1:6" x14ac:dyDescent="0.25">
      <c r="A19" s="41" t="s">
        <v>7</v>
      </c>
      <c r="B19" s="41"/>
      <c r="C19" s="41"/>
      <c r="E19">
        <v>25</v>
      </c>
      <c r="F19" t="s">
        <v>4</v>
      </c>
    </row>
    <row r="20" spans="1:6" x14ac:dyDescent="0.25">
      <c r="A20" s="41" t="s">
        <v>11</v>
      </c>
      <c r="B20" s="41"/>
      <c r="C20" s="41"/>
      <c r="E20" t="s">
        <v>12</v>
      </c>
      <c r="F20" t="s">
        <v>13</v>
      </c>
    </row>
    <row r="22" spans="1:6" x14ac:dyDescent="0.25">
      <c r="A22" t="s">
        <v>163</v>
      </c>
    </row>
    <row r="23" spans="1:6" x14ac:dyDescent="0.25">
      <c r="A23" t="s">
        <v>62</v>
      </c>
    </row>
    <row r="25" spans="1:6" x14ac:dyDescent="0.25">
      <c r="A25" t="s">
        <v>64</v>
      </c>
    </row>
    <row r="26" spans="1:6" x14ac:dyDescent="0.25">
      <c r="A26" s="41" t="s">
        <v>63</v>
      </c>
      <c r="B26" s="41"/>
      <c r="C26" s="41"/>
      <c r="D26" s="4" t="s">
        <v>65</v>
      </c>
      <c r="E26">
        <v>22</v>
      </c>
      <c r="F26" t="s">
        <v>13</v>
      </c>
    </row>
    <row r="27" spans="1:6" x14ac:dyDescent="0.25">
      <c r="A27" s="41" t="s">
        <v>66</v>
      </c>
      <c r="B27" s="41"/>
      <c r="C27" s="41"/>
      <c r="D27" s="4" t="s">
        <v>65</v>
      </c>
      <c r="E27">
        <v>30</v>
      </c>
      <c r="F27" t="s">
        <v>13</v>
      </c>
    </row>
    <row r="28" spans="1:6" x14ac:dyDescent="0.25">
      <c r="A28" s="41" t="s">
        <v>67</v>
      </c>
      <c r="B28" s="41"/>
      <c r="C28" s="41"/>
      <c r="D28" s="4" t="s">
        <v>65</v>
      </c>
      <c r="E28">
        <v>28</v>
      </c>
      <c r="F28" t="s">
        <v>13</v>
      </c>
    </row>
    <row r="29" spans="1:6" x14ac:dyDescent="0.25">
      <c r="A29" s="42" t="s">
        <v>68</v>
      </c>
      <c r="B29" s="42"/>
      <c r="C29" s="42"/>
      <c r="D29" s="4" t="s">
        <v>65</v>
      </c>
      <c r="E29" s="30">
        <v>29</v>
      </c>
      <c r="F29" s="30" t="s">
        <v>13</v>
      </c>
    </row>
    <row r="30" spans="1:6" s="6" customFormat="1" x14ac:dyDescent="0.25">
      <c r="A30" s="43" t="s">
        <v>69</v>
      </c>
      <c r="B30" s="44"/>
      <c r="C30" s="44"/>
      <c r="D30" s="27" t="s">
        <v>65</v>
      </c>
      <c r="E30" s="28">
        <v>32</v>
      </c>
      <c r="F30" s="29" t="s">
        <v>13</v>
      </c>
    </row>
    <row r="31" spans="1:6" x14ac:dyDescent="0.25">
      <c r="A31" s="41" t="s">
        <v>70</v>
      </c>
      <c r="B31" s="41"/>
      <c r="C31" s="41"/>
      <c r="D31" s="4" t="s">
        <v>65</v>
      </c>
      <c r="E31">
        <v>35</v>
      </c>
      <c r="F31" t="s">
        <v>13</v>
      </c>
    </row>
    <row r="32" spans="1:6" x14ac:dyDescent="0.25">
      <c r="A32" s="41" t="s">
        <v>71</v>
      </c>
      <c r="B32" s="41"/>
      <c r="C32" s="41"/>
      <c r="D32" s="4" t="s">
        <v>65</v>
      </c>
      <c r="E32">
        <v>35</v>
      </c>
      <c r="F32" t="s">
        <v>13</v>
      </c>
    </row>
    <row r="33" spans="1:8" x14ac:dyDescent="0.25">
      <c r="A33" s="41" t="s">
        <v>72</v>
      </c>
      <c r="B33" s="41"/>
      <c r="C33" s="41"/>
      <c r="D33" s="4" t="s">
        <v>65</v>
      </c>
      <c r="E33">
        <v>39</v>
      </c>
      <c r="F33" t="s">
        <v>13</v>
      </c>
    </row>
    <row r="34" spans="1:8" x14ac:dyDescent="0.25">
      <c r="A34" s="41" t="s">
        <v>73</v>
      </c>
      <c r="B34" s="41"/>
      <c r="C34" s="41"/>
      <c r="D34" s="4" t="s">
        <v>65</v>
      </c>
      <c r="E34">
        <v>43</v>
      </c>
      <c r="F34" t="s">
        <v>13</v>
      </c>
    </row>
    <row r="35" spans="1:8" x14ac:dyDescent="0.25">
      <c r="A35" s="41" t="s">
        <v>74</v>
      </c>
      <c r="B35" s="41"/>
      <c r="C35" s="41"/>
      <c r="D35" s="4" t="s">
        <v>65</v>
      </c>
      <c r="E35">
        <v>55</v>
      </c>
      <c r="F35" t="s">
        <v>13</v>
      </c>
    </row>
    <row r="37" spans="1:8" x14ac:dyDescent="0.25">
      <c r="A37" s="41" t="s">
        <v>75</v>
      </c>
      <c r="B37" s="41"/>
      <c r="C37" s="41"/>
      <c r="D37" s="3" t="s">
        <v>135</v>
      </c>
      <c r="E37">
        <v>39</v>
      </c>
      <c r="F37" t="s">
        <v>13</v>
      </c>
    </row>
    <row r="38" spans="1:8" x14ac:dyDescent="0.25">
      <c r="A38" s="41" t="s">
        <v>76</v>
      </c>
      <c r="B38" s="41"/>
      <c r="C38" s="41"/>
      <c r="D38" s="3" t="s">
        <v>136</v>
      </c>
      <c r="E38">
        <v>-28</v>
      </c>
      <c r="F38" t="s">
        <v>13</v>
      </c>
    </row>
    <row r="39" spans="1:8" x14ac:dyDescent="0.25">
      <c r="A39" s="3" t="s">
        <v>179</v>
      </c>
    </row>
    <row r="40" spans="1:8" x14ac:dyDescent="0.25">
      <c r="A40" s="7" t="s">
        <v>180</v>
      </c>
    </row>
    <row r="41" spans="1:8" x14ac:dyDescent="0.25">
      <c r="A41" s="23" t="s">
        <v>151</v>
      </c>
    </row>
    <row r="44" spans="1:8" x14ac:dyDescent="0.25">
      <c r="A44" s="8" t="s">
        <v>96</v>
      </c>
    </row>
    <row r="48" spans="1:8" x14ac:dyDescent="0.25">
      <c r="A48" t="s">
        <v>85</v>
      </c>
      <c r="D48" s="3" t="s">
        <v>80</v>
      </c>
      <c r="E48" s="17">
        <f>1+(E14/100)*(E38-25)</f>
        <v>1.1377999999999999</v>
      </c>
      <c r="F48" t="s">
        <v>77</v>
      </c>
      <c r="H48">
        <v>1.139</v>
      </c>
    </row>
    <row r="49" spans="1:8" x14ac:dyDescent="0.25">
      <c r="A49" s="7" t="s">
        <v>87</v>
      </c>
      <c r="E49" s="17"/>
    </row>
    <row r="50" spans="1:8" x14ac:dyDescent="0.25">
      <c r="A50" t="s">
        <v>78</v>
      </c>
      <c r="D50" s="3" t="s">
        <v>81</v>
      </c>
      <c r="E50" s="17">
        <f>E48*E11</f>
        <v>47.673819999999992</v>
      </c>
      <c r="F50" t="s">
        <v>3</v>
      </c>
      <c r="H50">
        <v>46.71</v>
      </c>
    </row>
    <row r="51" spans="1:8" x14ac:dyDescent="0.25">
      <c r="A51" t="s">
        <v>79</v>
      </c>
      <c r="D51" s="3" t="s">
        <v>82</v>
      </c>
      <c r="E51" s="17">
        <f>E9*E48</f>
        <v>56.662439999999989</v>
      </c>
      <c r="F51" t="s">
        <v>3</v>
      </c>
      <c r="H51">
        <v>56.73</v>
      </c>
    </row>
    <row r="52" spans="1:8" x14ac:dyDescent="0.25">
      <c r="E52" s="17"/>
    </row>
    <row r="53" spans="1:8" x14ac:dyDescent="0.25">
      <c r="A53" t="s">
        <v>86</v>
      </c>
      <c r="D53" s="3" t="s">
        <v>83</v>
      </c>
      <c r="E53" s="17">
        <f>1+(E14/100)*(E37+E30-25)</f>
        <v>0.88039999999999996</v>
      </c>
      <c r="F53" t="s">
        <v>77</v>
      </c>
      <c r="H53">
        <v>0.86950000000000005</v>
      </c>
    </row>
    <row r="54" spans="1:8" x14ac:dyDescent="0.25">
      <c r="A54" t="s">
        <v>92</v>
      </c>
      <c r="D54" s="3" t="s">
        <v>84</v>
      </c>
      <c r="E54" s="17">
        <f>E53*E11</f>
        <v>36.888759999999998</v>
      </c>
      <c r="F54" t="s">
        <v>3</v>
      </c>
      <c r="H54">
        <v>35.64</v>
      </c>
    </row>
    <row r="55" spans="1:8" x14ac:dyDescent="0.25">
      <c r="E55" s="17"/>
    </row>
    <row r="56" spans="1:8" x14ac:dyDescent="0.25">
      <c r="E56" s="17"/>
    </row>
    <row r="57" spans="1:8" x14ac:dyDescent="0.25">
      <c r="A57" t="s">
        <v>95</v>
      </c>
      <c r="D57" s="3" t="s">
        <v>88</v>
      </c>
      <c r="E57" s="17">
        <f>1+(E15/100)*(E37+E30-25)</f>
        <v>1.0229999999999999</v>
      </c>
      <c r="F57" t="s">
        <v>77</v>
      </c>
      <c r="H57">
        <v>1.0225</v>
      </c>
    </row>
    <row r="58" spans="1:8" x14ac:dyDescent="0.25">
      <c r="A58" s="7" t="s">
        <v>94</v>
      </c>
      <c r="E58" s="17">
        <v>1.25</v>
      </c>
      <c r="F58" t="s">
        <v>77</v>
      </c>
    </row>
    <row r="59" spans="1:8" x14ac:dyDescent="0.25">
      <c r="A59" t="s">
        <v>93</v>
      </c>
      <c r="D59" s="3" t="s">
        <v>89</v>
      </c>
      <c r="E59" s="17">
        <f>E12*E57</f>
        <v>13.554749999999999</v>
      </c>
      <c r="F59" t="s">
        <v>4</v>
      </c>
      <c r="H59">
        <v>11.22</v>
      </c>
    </row>
    <row r="60" spans="1:8" x14ac:dyDescent="0.25">
      <c r="A60" t="s">
        <v>90</v>
      </c>
      <c r="D60" s="3" t="s">
        <v>91</v>
      </c>
      <c r="E60" s="17">
        <f>E10*E58</f>
        <v>17.5625</v>
      </c>
      <c r="F60" t="s">
        <v>4</v>
      </c>
      <c r="H60">
        <v>14.45</v>
      </c>
    </row>
    <row r="62" spans="1:8" x14ac:dyDescent="0.25">
      <c r="A62" t="s">
        <v>152</v>
      </c>
      <c r="D62" s="3" t="s">
        <v>140</v>
      </c>
      <c r="E62">
        <v>33</v>
      </c>
      <c r="F62" t="s">
        <v>107</v>
      </c>
    </row>
    <row r="63" spans="1:8" x14ac:dyDescent="0.25">
      <c r="A63" t="s">
        <v>138</v>
      </c>
      <c r="D63" s="3" t="s">
        <v>142</v>
      </c>
      <c r="E63" s="18">
        <f>E8*E62</f>
        <v>18315</v>
      </c>
      <c r="F63" t="s">
        <v>139</v>
      </c>
    </row>
    <row r="64" spans="1:8" x14ac:dyDescent="0.25">
      <c r="E64" s="18"/>
    </row>
    <row r="67" spans="1:10" x14ac:dyDescent="0.25">
      <c r="A67" s="8" t="s">
        <v>194</v>
      </c>
    </row>
    <row r="69" spans="1:10" x14ac:dyDescent="0.25">
      <c r="A69" t="s">
        <v>141</v>
      </c>
    </row>
    <row r="70" spans="1:10" x14ac:dyDescent="0.25">
      <c r="A70" t="s">
        <v>144</v>
      </c>
      <c r="D70" s="3" t="s">
        <v>143</v>
      </c>
      <c r="E70">
        <v>1.2210000000000001</v>
      </c>
      <c r="F70" t="s">
        <v>77</v>
      </c>
    </row>
    <row r="71" spans="1:10" x14ac:dyDescent="0.25">
      <c r="A71" t="s">
        <v>145</v>
      </c>
      <c r="D71" s="3" t="s">
        <v>146</v>
      </c>
      <c r="E71" s="18">
        <f>E63/E70</f>
        <v>14999.999999999998</v>
      </c>
      <c r="F71" t="s">
        <v>2</v>
      </c>
    </row>
    <row r="73" spans="1:10" x14ac:dyDescent="0.25">
      <c r="A73" t="s">
        <v>97</v>
      </c>
      <c r="C73" t="s">
        <v>168</v>
      </c>
      <c r="D73" s="3" t="s">
        <v>148</v>
      </c>
      <c r="E73">
        <v>15</v>
      </c>
      <c r="F73" t="s">
        <v>147</v>
      </c>
    </row>
    <row r="75" spans="1:10" x14ac:dyDescent="0.25">
      <c r="A75" t="s">
        <v>158</v>
      </c>
      <c r="D75" s="5" t="s">
        <v>153</v>
      </c>
      <c r="E75">
        <v>22.5</v>
      </c>
      <c r="F75" t="s">
        <v>154</v>
      </c>
    </row>
    <row r="76" spans="1:10" x14ac:dyDescent="0.25">
      <c r="D76" s="26" t="s">
        <v>155</v>
      </c>
      <c r="E76" s="14" t="s">
        <v>156</v>
      </c>
      <c r="F76" t="s">
        <v>77</v>
      </c>
      <c r="J76" s="14"/>
    </row>
    <row r="77" spans="1:10" x14ac:dyDescent="0.25">
      <c r="A77" s="41" t="s">
        <v>98</v>
      </c>
      <c r="B77" s="41"/>
      <c r="C77" s="41"/>
      <c r="D77" s="3" t="s">
        <v>124</v>
      </c>
      <c r="E77">
        <v>200</v>
      </c>
      <c r="F77" t="s">
        <v>3</v>
      </c>
    </row>
    <row r="78" spans="1:10" x14ac:dyDescent="0.25">
      <c r="A78" s="41" t="s">
        <v>99</v>
      </c>
      <c r="B78" s="41"/>
      <c r="C78" s="41"/>
      <c r="D78" s="3" t="s">
        <v>125</v>
      </c>
      <c r="E78" s="14" t="s">
        <v>164</v>
      </c>
      <c r="F78" t="s">
        <v>3</v>
      </c>
    </row>
    <row r="79" spans="1:10" x14ac:dyDescent="0.25">
      <c r="A79" s="41" t="s">
        <v>100</v>
      </c>
      <c r="B79" s="41"/>
      <c r="C79" s="41"/>
      <c r="D79" s="3" t="s">
        <v>125</v>
      </c>
      <c r="E79" s="14" t="s">
        <v>165</v>
      </c>
      <c r="F79" t="s">
        <v>3</v>
      </c>
    </row>
    <row r="80" spans="1:10" x14ac:dyDescent="0.25">
      <c r="A80" s="41" t="s">
        <v>101</v>
      </c>
      <c r="B80" s="41"/>
      <c r="C80" s="41"/>
      <c r="D80" s="3" t="s">
        <v>125</v>
      </c>
      <c r="E80">
        <v>650</v>
      </c>
      <c r="F80" t="s">
        <v>3</v>
      </c>
    </row>
    <row r="81" spans="1:8" x14ac:dyDescent="0.25">
      <c r="A81" s="41" t="s">
        <v>102</v>
      </c>
      <c r="B81" s="41"/>
      <c r="C81" s="41"/>
      <c r="D81" s="3" t="s">
        <v>82</v>
      </c>
      <c r="E81">
        <v>1100</v>
      </c>
      <c r="F81" t="s">
        <v>3</v>
      </c>
    </row>
    <row r="82" spans="1:8" x14ac:dyDescent="0.25">
      <c r="A82" s="45" t="s">
        <v>103</v>
      </c>
      <c r="B82" s="45"/>
      <c r="C82" s="45"/>
      <c r="D82" s="5" t="s">
        <v>126</v>
      </c>
      <c r="E82" s="6">
        <v>32</v>
      </c>
      <c r="F82" s="6" t="s">
        <v>4</v>
      </c>
    </row>
    <row r="83" spans="1:8" x14ac:dyDescent="0.25">
      <c r="A83" s="45" t="s">
        <v>104</v>
      </c>
      <c r="B83" s="45"/>
      <c r="C83" s="45"/>
      <c r="D83" s="5" t="s">
        <v>127</v>
      </c>
      <c r="E83" s="6">
        <v>40</v>
      </c>
      <c r="F83" s="6" t="s">
        <v>4</v>
      </c>
    </row>
    <row r="84" spans="1:8" x14ac:dyDescent="0.25">
      <c r="A84" s="32" t="s">
        <v>160</v>
      </c>
      <c r="B84" s="6"/>
      <c r="C84" s="6"/>
      <c r="D84" s="5" t="s">
        <v>120</v>
      </c>
      <c r="E84" s="6">
        <v>2</v>
      </c>
      <c r="F84" s="6" t="s">
        <v>159</v>
      </c>
    </row>
    <row r="85" spans="1:8" x14ac:dyDescent="0.25">
      <c r="A85" s="13"/>
      <c r="B85" s="6"/>
      <c r="C85" s="6"/>
      <c r="D85" s="5"/>
      <c r="E85" s="6"/>
      <c r="F85" s="6"/>
    </row>
    <row r="86" spans="1:8" x14ac:dyDescent="0.25">
      <c r="A86" s="13"/>
      <c r="B86" s="6"/>
      <c r="C86" s="6"/>
      <c r="D86" s="5"/>
      <c r="E86" s="6"/>
      <c r="F86" s="6"/>
    </row>
    <row r="89" spans="1:8" x14ac:dyDescent="0.25">
      <c r="A89" s="8" t="s">
        <v>105</v>
      </c>
    </row>
    <row r="91" spans="1:8" x14ac:dyDescent="0.25">
      <c r="A91" t="s">
        <v>106</v>
      </c>
      <c r="D91" s="19">
        <f>E77/E54</f>
        <v>5.4217056902969905</v>
      </c>
      <c r="E91" s="16">
        <f>CEILING(D91,1)</f>
        <v>6</v>
      </c>
      <c r="F91" s="9" t="s">
        <v>107</v>
      </c>
    </row>
    <row r="92" spans="1:8" x14ac:dyDescent="0.25">
      <c r="A92" t="s">
        <v>108</v>
      </c>
      <c r="D92" s="20">
        <f>160/E54</f>
        <v>4.3373645522375925</v>
      </c>
      <c r="E92" s="16">
        <f>CEILING(D92,1)</f>
        <v>5</v>
      </c>
      <c r="F92" s="9" t="s">
        <v>107</v>
      </c>
      <c r="H92" s="10" t="s">
        <v>149</v>
      </c>
    </row>
    <row r="93" spans="1:8" x14ac:dyDescent="0.25">
      <c r="A93" t="s">
        <v>109</v>
      </c>
      <c r="D93" s="20">
        <f>1000/E50</f>
        <v>20.975873131207027</v>
      </c>
      <c r="E93" s="16">
        <f>FLOOR(D93,1)</f>
        <v>20</v>
      </c>
      <c r="F93" s="9" t="s">
        <v>107</v>
      </c>
      <c r="H93" s="10" t="s">
        <v>111</v>
      </c>
    </row>
    <row r="94" spans="1:8" x14ac:dyDescent="0.25">
      <c r="A94" t="s">
        <v>110</v>
      </c>
      <c r="D94" s="19">
        <f>1100/E51</f>
        <v>19.413212703159274</v>
      </c>
      <c r="E94" s="16">
        <f>FLOOR(D94,1)</f>
        <v>19</v>
      </c>
      <c r="F94" s="9" t="s">
        <v>107</v>
      </c>
      <c r="H94" s="10" t="s">
        <v>112</v>
      </c>
    </row>
    <row r="95" spans="1:8" x14ac:dyDescent="0.25">
      <c r="A95" t="s">
        <v>161</v>
      </c>
      <c r="D95" s="19">
        <f>600/E51</f>
        <v>10.58902511081415</v>
      </c>
      <c r="E95" s="16">
        <f>CEILING(D95,1)</f>
        <v>11</v>
      </c>
      <c r="F95" s="9" t="s">
        <v>107</v>
      </c>
      <c r="H95" s="10"/>
    </row>
    <row r="96" spans="1:8" x14ac:dyDescent="0.25">
      <c r="D96" s="11"/>
      <c r="E96" s="9"/>
      <c r="F96" s="9"/>
    </row>
    <row r="97" spans="1:6" x14ac:dyDescent="0.25">
      <c r="D97" s="11"/>
      <c r="E97" s="9"/>
      <c r="F97" s="9"/>
    </row>
    <row r="98" spans="1:6" x14ac:dyDescent="0.25">
      <c r="D98" s="11"/>
      <c r="E98" s="9"/>
      <c r="F98" s="9"/>
    </row>
    <row r="99" spans="1:6" x14ac:dyDescent="0.25">
      <c r="A99" s="3"/>
      <c r="E99" s="16"/>
      <c r="F99" s="9"/>
    </row>
    <row r="100" spans="1:6" x14ac:dyDescent="0.25">
      <c r="A100" s="3"/>
      <c r="E100" s="16"/>
      <c r="F100" s="9"/>
    </row>
    <row r="101" spans="1:6" x14ac:dyDescent="0.25">
      <c r="A101" s="8" t="s">
        <v>157</v>
      </c>
      <c r="E101" s="16"/>
      <c r="F101" s="9"/>
    </row>
    <row r="102" spans="1:6" x14ac:dyDescent="0.25">
      <c r="E102" s="16"/>
      <c r="F102" s="9"/>
    </row>
    <row r="103" spans="1:6" x14ac:dyDescent="0.25">
      <c r="A103" s="15" t="s">
        <v>172</v>
      </c>
      <c r="D103" s="12" t="s">
        <v>184</v>
      </c>
      <c r="E103" s="16">
        <v>11</v>
      </c>
      <c r="F103" s="9" t="s">
        <v>107</v>
      </c>
    </row>
    <row r="104" spans="1:6" x14ac:dyDescent="0.25">
      <c r="A104" t="s">
        <v>113</v>
      </c>
      <c r="D104" s="3" t="s">
        <v>125</v>
      </c>
      <c r="E104" s="16">
        <f>E103*$E$11</f>
        <v>460.9</v>
      </c>
      <c r="F104" s="9" t="s">
        <v>3</v>
      </c>
    </row>
    <row r="105" spans="1:6" x14ac:dyDescent="0.25">
      <c r="A105" t="s">
        <v>114</v>
      </c>
      <c r="D105" s="3" t="s">
        <v>81</v>
      </c>
      <c r="E105" s="16">
        <f>E103*$E$50</f>
        <v>524.41201999999987</v>
      </c>
      <c r="F105" s="9" t="s">
        <v>3</v>
      </c>
    </row>
    <row r="106" spans="1:6" x14ac:dyDescent="0.25">
      <c r="A106" t="s">
        <v>116</v>
      </c>
      <c r="D106" s="3" t="s">
        <v>82</v>
      </c>
      <c r="E106" s="16">
        <f>E103*$E$51</f>
        <v>623.28683999999987</v>
      </c>
      <c r="F106" s="9" t="s">
        <v>3</v>
      </c>
    </row>
    <row r="107" spans="1:6" x14ac:dyDescent="0.25">
      <c r="A107" s="3" t="s">
        <v>117</v>
      </c>
      <c r="E107" s="9"/>
      <c r="F107" s="9"/>
    </row>
    <row r="108" spans="1:6" x14ac:dyDescent="0.25">
      <c r="E108" s="9"/>
      <c r="F108" s="9"/>
    </row>
    <row r="109" spans="1:6" x14ac:dyDescent="0.25">
      <c r="A109" t="s">
        <v>118</v>
      </c>
      <c r="E109" s="9"/>
      <c r="F109" s="9"/>
    </row>
    <row r="110" spans="1:6" x14ac:dyDescent="0.25">
      <c r="A110" t="s">
        <v>119</v>
      </c>
      <c r="D110" s="3" t="s">
        <v>120</v>
      </c>
      <c r="E110" s="9">
        <v>2</v>
      </c>
      <c r="F110" s="9" t="s">
        <v>77</v>
      </c>
    </row>
    <row r="111" spans="1:6" x14ac:dyDescent="0.25">
      <c r="A111" t="s">
        <v>122</v>
      </c>
      <c r="D111" s="3" t="s">
        <v>89</v>
      </c>
      <c r="E111" s="16">
        <f>E110*$E$59</f>
        <v>27.109499999999997</v>
      </c>
      <c r="F111" s="9" t="s">
        <v>4</v>
      </c>
    </row>
    <row r="112" spans="1:6" x14ac:dyDescent="0.25">
      <c r="A112" s="7" t="s">
        <v>121</v>
      </c>
      <c r="E112" s="37" t="s">
        <v>185</v>
      </c>
      <c r="F112" s="9" t="s">
        <v>4</v>
      </c>
    </row>
    <row r="113" spans="1:6" x14ac:dyDescent="0.25">
      <c r="A113" t="s">
        <v>123</v>
      </c>
      <c r="D113" s="3" t="s">
        <v>91</v>
      </c>
      <c r="E113" s="36">
        <f>E110*$E$60</f>
        <v>35.125</v>
      </c>
      <c r="F113" s="9" t="s">
        <v>4</v>
      </c>
    </row>
    <row r="114" spans="1:6" x14ac:dyDescent="0.25">
      <c r="A114" s="7" t="s">
        <v>137</v>
      </c>
      <c r="E114" s="37" t="s">
        <v>186</v>
      </c>
      <c r="F114" s="9" t="s">
        <v>4</v>
      </c>
    </row>
    <row r="115" spans="1:6" x14ac:dyDescent="0.25">
      <c r="A115" s="7" t="s">
        <v>187</v>
      </c>
      <c r="E115" s="21"/>
      <c r="F115" s="9"/>
    </row>
    <row r="116" spans="1:6" x14ac:dyDescent="0.25">
      <c r="A116" s="7" t="s">
        <v>199</v>
      </c>
      <c r="F116" s="9"/>
    </row>
    <row r="117" spans="1:6" x14ac:dyDescent="0.25">
      <c r="A117" s="7"/>
      <c r="E117" s="9"/>
      <c r="F117" s="9"/>
    </row>
    <row r="118" spans="1:6" x14ac:dyDescent="0.25">
      <c r="A118" s="7"/>
    </row>
    <row r="119" spans="1:6" x14ac:dyDescent="0.25">
      <c r="E119" s="16"/>
      <c r="F119" s="9"/>
    </row>
    <row r="120" spans="1:6" x14ac:dyDescent="0.25">
      <c r="A120" s="15" t="s">
        <v>188</v>
      </c>
      <c r="D120" s="12" t="s">
        <v>184</v>
      </c>
      <c r="E120" s="16">
        <v>11</v>
      </c>
      <c r="F120" s="9" t="s">
        <v>107</v>
      </c>
    </row>
    <row r="121" spans="1:6" x14ac:dyDescent="0.25">
      <c r="A121" t="s">
        <v>113</v>
      </c>
      <c r="D121" s="3" t="s">
        <v>125</v>
      </c>
      <c r="E121" s="16">
        <f>E120*$E$11</f>
        <v>460.9</v>
      </c>
      <c r="F121" s="9" t="s">
        <v>3</v>
      </c>
    </row>
    <row r="122" spans="1:6" x14ac:dyDescent="0.25">
      <c r="A122" t="s">
        <v>114</v>
      </c>
      <c r="D122" s="3" t="s">
        <v>81</v>
      </c>
      <c r="E122" s="16">
        <f>E120*$E$50</f>
        <v>524.41201999999987</v>
      </c>
      <c r="F122" s="9" t="s">
        <v>3</v>
      </c>
    </row>
    <row r="123" spans="1:6" x14ac:dyDescent="0.25">
      <c r="A123" t="s">
        <v>116</v>
      </c>
      <c r="D123" s="3" t="s">
        <v>82</v>
      </c>
      <c r="E123" s="16">
        <f>E120*$E$51</f>
        <v>623.28683999999987</v>
      </c>
      <c r="F123" s="9" t="s">
        <v>3</v>
      </c>
    </row>
    <row r="124" spans="1:6" x14ac:dyDescent="0.25">
      <c r="A124" s="3" t="s">
        <v>117</v>
      </c>
      <c r="E124" s="9"/>
      <c r="F124" s="9"/>
    </row>
    <row r="125" spans="1:6" x14ac:dyDescent="0.25">
      <c r="E125" s="9"/>
      <c r="F125" s="9"/>
    </row>
    <row r="126" spans="1:6" x14ac:dyDescent="0.25">
      <c r="A126" t="s">
        <v>118</v>
      </c>
      <c r="E126" s="9"/>
      <c r="F126" s="9"/>
    </row>
    <row r="127" spans="1:6" x14ac:dyDescent="0.25">
      <c r="A127" t="s">
        <v>119</v>
      </c>
      <c r="D127" s="3" t="s">
        <v>120</v>
      </c>
      <c r="E127" s="9">
        <v>1</v>
      </c>
      <c r="F127" s="9" t="s">
        <v>77</v>
      </c>
    </row>
    <row r="128" spans="1:6" x14ac:dyDescent="0.25">
      <c r="A128" t="s">
        <v>122</v>
      </c>
      <c r="D128" s="3" t="s">
        <v>89</v>
      </c>
      <c r="E128" s="16">
        <f>E127*$E$59</f>
        <v>13.554749999999999</v>
      </c>
      <c r="F128" s="9" t="s">
        <v>4</v>
      </c>
    </row>
    <row r="129" spans="1:6" x14ac:dyDescent="0.25">
      <c r="A129" s="7" t="s">
        <v>121</v>
      </c>
      <c r="E129" s="35" t="s">
        <v>169</v>
      </c>
      <c r="F129" s="9" t="s">
        <v>4</v>
      </c>
    </row>
    <row r="130" spans="1:6" x14ac:dyDescent="0.25">
      <c r="A130" t="s">
        <v>123</v>
      </c>
      <c r="D130" s="3" t="s">
        <v>91</v>
      </c>
      <c r="E130" s="36">
        <f>E127*$E$60</f>
        <v>17.5625</v>
      </c>
      <c r="F130" s="9" t="s">
        <v>4</v>
      </c>
    </row>
    <row r="131" spans="1:6" x14ac:dyDescent="0.25">
      <c r="A131" s="7" t="s">
        <v>137</v>
      </c>
      <c r="E131" s="35" t="s">
        <v>170</v>
      </c>
      <c r="F131" s="9" t="s">
        <v>4</v>
      </c>
    </row>
    <row r="132" spans="1:6" x14ac:dyDescent="0.25">
      <c r="A132" s="7" t="s">
        <v>189</v>
      </c>
      <c r="E132" s="21"/>
      <c r="F132" s="9"/>
    </row>
  </sheetData>
  <mergeCells count="33">
    <mergeCell ref="A18:C18"/>
    <mergeCell ref="A1:F1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35:C35"/>
    <mergeCell ref="A19:C19"/>
    <mergeCell ref="A20:C20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81:C81"/>
    <mergeCell ref="A82:C82"/>
    <mergeCell ref="A83:C83"/>
    <mergeCell ref="A37:C37"/>
    <mergeCell ref="A38:C38"/>
    <mergeCell ref="A77:C77"/>
    <mergeCell ref="A78:C78"/>
    <mergeCell ref="A79:C79"/>
    <mergeCell ref="A80:C80"/>
  </mergeCells>
  <pageMargins left="0.70866141732283472" right="0.70866141732283472" top="0.74803149606299213" bottom="0.74803149606299213" header="0.31496062992125984" footer="0.31496062992125984"/>
  <pageSetup paperSize="9" scale="90" fitToHeight="0" orientation="portrait" r:id="rId1"/>
  <rowBreaks count="2" manualBreakCount="2">
    <brk id="43" max="16383" man="1"/>
    <brk id="88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Rozbor</vt:lpstr>
      <vt:lpstr>Výp.1TBB1</vt:lpstr>
      <vt:lpstr>Výp.1TBB2</vt:lpstr>
      <vt:lpstr>Výp.2TBB2</vt:lpstr>
      <vt:lpstr>Rozbor!Názvy_tisku</vt:lpstr>
      <vt:lpstr>Výp.1TBB1!Názvy_tisku</vt:lpstr>
      <vt:lpstr>Výp.1TBB2!Názvy_tisku</vt:lpstr>
      <vt:lpstr>Výp.2TBB2!Názvy_tisku</vt:lpstr>
      <vt:lpstr>Rozbor!Oblast_tisku</vt:lpstr>
      <vt:lpstr>Výp.1TBB1!Oblast_tisku</vt:lpstr>
      <vt:lpstr>Výp.1TBB2!Oblast_tisku</vt:lpstr>
      <vt:lpstr>Výp.2TBB2!Oblast_tisku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DvořákM</dc:creator>
  <cp:lastModifiedBy>Michael Dvořák</cp:lastModifiedBy>
  <cp:lastPrinted>2024-10-28T05:47:07Z</cp:lastPrinted>
  <dcterms:created xsi:type="dcterms:W3CDTF">2015-06-05T18:19:34Z</dcterms:created>
  <dcterms:modified xsi:type="dcterms:W3CDTF">2024-11-12T20:50:14Z</dcterms:modified>
</cp:coreProperties>
</file>